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eg" ContentType="image/jpeg"/>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465" windowHeight="4455" activeTab="1"/>
  </bookViews>
  <sheets>
    <sheet name="Initial Instructions" sheetId="1" r:id="rId1"/>
    <sheet name="Summary" sheetId="2" r:id="rId2"/>
    <sheet name="Oil Pricing Presentation" sheetId="3" r:id="rId3"/>
    <sheet name="Gas Pricing Presentation" sheetId="4" r:id="rId4"/>
    <sheet name="Delivery Month Codes" sheetId="5" r:id="rId5"/>
    <sheet name="Oil download - barchart" sheetId="6" r:id="rId6"/>
    <sheet name="Gas download - barchart" sheetId="7" r:id="rId7"/>
    <sheet name="Cleaned NG Download" sheetId="8" r:id="rId8"/>
    <sheet name="Cleaned CL Download" sheetId="9" r:id="rId9"/>
    <sheet name="Ratio" sheetId="10" r:id="rId10"/>
  </sheets>
  <definedNames>
    <definedName name="dfutpage.asp?sym_CL_code_BSTK_section_energies" localSheetId="5">'Oil download - barchart'!$A$1:$J$67</definedName>
    <definedName name="dfutpage.asp?sym_NG_code_BSTK_section_energies" localSheetId="6">'Gas download - barchart'!$A$1:$J$128</definedName>
  </definedNames>
  <calcPr fullCalcOnLoad="1"/>
</workbook>
</file>

<file path=xl/sharedStrings.xml><?xml version="1.0" encoding="utf-8"?>
<sst xmlns="http://schemas.openxmlformats.org/spreadsheetml/2006/main" count="702" uniqueCount="467">
  <si>
    <t>Open</t>
  </si>
  <si>
    <t>High</t>
  </si>
  <si>
    <t>Low</t>
  </si>
  <si>
    <t>Last</t>
  </si>
  <si>
    <t>Change</t>
  </si>
  <si>
    <t>Low Natural Gas</t>
  </si>
  <si>
    <t>Low Oil</t>
  </si>
  <si>
    <t>Average 2 year forward pricing</t>
  </si>
  <si>
    <t>Nymex Pricing</t>
  </si>
  <si>
    <t>Last Update</t>
  </si>
  <si>
    <t>Average 5 year forward pricing</t>
  </si>
  <si>
    <r>
      <t xml:space="preserve">High Natural </t>
    </r>
    <r>
      <rPr>
        <b/>
        <sz val="10"/>
        <rFont val="Arial"/>
        <family val="2"/>
      </rPr>
      <t>Gas</t>
    </r>
  </si>
  <si>
    <r>
      <t xml:space="preserve">High </t>
    </r>
    <r>
      <rPr>
        <b/>
        <sz val="10"/>
        <rFont val="Arial"/>
        <family val="2"/>
      </rPr>
      <t>Oil</t>
    </r>
  </si>
  <si>
    <t>Last Trade</t>
  </si>
  <si>
    <t>Oil to Gas Ration</t>
  </si>
  <si>
    <t>Oil to Gas Ratio</t>
  </si>
  <si>
    <t>High Ratio</t>
  </si>
  <si>
    <t>Low Ratio</t>
  </si>
  <si>
    <t>Oil</t>
  </si>
  <si>
    <t>Gas</t>
  </si>
  <si>
    <t>Average Based on Last Trade</t>
  </si>
  <si>
    <t>Period</t>
  </si>
  <si>
    <t>Extrapolated Strip Pricing</t>
  </si>
  <si>
    <t>Month</t>
  </si>
  <si>
    <t>Last Trade - Gas</t>
  </si>
  <si>
    <t>Contract</t>
  </si>
  <si>
    <t>Volume</t>
  </si>
  <si>
    <t>Links</t>
  </si>
  <si>
    <t>Month (Future Designation)</t>
  </si>
  <si>
    <t>Year</t>
  </si>
  <si>
    <t>F</t>
  </si>
  <si>
    <t>G</t>
  </si>
  <si>
    <t>H</t>
  </si>
  <si>
    <t>J</t>
  </si>
  <si>
    <t>K</t>
  </si>
  <si>
    <t>M</t>
  </si>
  <si>
    <t>N</t>
  </si>
  <si>
    <t>Q</t>
  </si>
  <si>
    <t>U</t>
  </si>
  <si>
    <t>V</t>
  </si>
  <si>
    <t>X</t>
  </si>
  <si>
    <t>Z</t>
  </si>
  <si>
    <t>Y</t>
  </si>
  <si>
    <t>January</t>
  </si>
  <si>
    <t>February</t>
  </si>
  <si>
    <t>March</t>
  </si>
  <si>
    <t>April</t>
  </si>
  <si>
    <t>May</t>
  </si>
  <si>
    <t>June</t>
  </si>
  <si>
    <t>July</t>
  </si>
  <si>
    <t>August</t>
  </si>
  <si>
    <t>September</t>
  </si>
  <si>
    <t>October</t>
  </si>
  <si>
    <t>November</t>
  </si>
  <si>
    <t>December</t>
  </si>
  <si>
    <t>Current</t>
  </si>
  <si>
    <t>Converted Month and Year</t>
  </si>
  <si>
    <t>Last Trade - Oil</t>
  </si>
  <si>
    <t>len</t>
  </si>
  <si>
    <t>final character</t>
  </si>
  <si>
    <t>Cleaned Last Trade</t>
  </si>
  <si>
    <t>cleaned last trade</t>
  </si>
  <si>
    <t>Source: www.insidestock.com</t>
  </si>
  <si>
    <t xml:space="preserve">Created by Bill Barnes </t>
  </si>
  <si>
    <t>www.linkedin.com/in/billbarnesmim</t>
  </si>
  <si>
    <t>Percent Change from previous 12 Month Average</t>
  </si>
  <si>
    <t>Designed by Bill Barnes</t>
  </si>
  <si>
    <t>1. Verify that your macro security is set to Medium.</t>
  </si>
  <si>
    <t xml:space="preserve">On Excel 2003, </t>
  </si>
  <si>
    <t xml:space="preserve">Go to Tools/Macro/Security </t>
  </si>
  <si>
    <t>2. Make sure you have an active internet connection.</t>
  </si>
  <si>
    <t>3. Accept macros, when opening this spreadsheet.</t>
  </si>
  <si>
    <t>Initial Use</t>
  </si>
  <si>
    <t>This is for informational use only.  This downloads publically available data, and we will not be held liable for any errors in analysis associated with any errors associated with the program</t>
  </si>
  <si>
    <t>Time</t>
  </si>
  <si>
    <t>Previous</t>
  </si>
  <si>
    <t>NGY00 (Cash)</t>
  </si>
  <si>
    <t>NGG12 (Feb '12)</t>
  </si>
  <si>
    <t>NGH12 (Mar '12)</t>
  </si>
  <si>
    <t>NGJ12 (Apr '12)</t>
  </si>
  <si>
    <t>NGK12 (May '12)</t>
  </si>
  <si>
    <t>NGM12 (Jun '12)</t>
  </si>
  <si>
    <t>NGN12 (Jul '12)</t>
  </si>
  <si>
    <t>NGQ12 (Aug '12)</t>
  </si>
  <si>
    <t>NGU12 (Sep '12)</t>
  </si>
  <si>
    <t>NGV12 (Oct '12)</t>
  </si>
  <si>
    <t>NGX12 (Nov '12)</t>
  </si>
  <si>
    <t>NGZ12 (Dec '12)</t>
  </si>
  <si>
    <t>NGF13 (Jan '13)</t>
  </si>
  <si>
    <t>NGG13 (Feb '13)</t>
  </si>
  <si>
    <t>NGH13 (Mar '13)</t>
  </si>
  <si>
    <t>NGJ13 (Apr '13)</t>
  </si>
  <si>
    <t>NGK13 (May '13)</t>
  </si>
  <si>
    <t>NGM13 (Jun '13)</t>
  </si>
  <si>
    <t>NGN13 (Jul '13)</t>
  </si>
  <si>
    <t>NGQ13 (Aug '13)</t>
  </si>
  <si>
    <t>NGU13 (Sep '13)</t>
  </si>
  <si>
    <t>NGV13 (Oct '13)</t>
  </si>
  <si>
    <t>NGX13 (Nov '13)</t>
  </si>
  <si>
    <t>NGZ13 (Dec '13)</t>
  </si>
  <si>
    <t>NGF14 (Jan '14)</t>
  </si>
  <si>
    <t>NGG14 (Feb '14)</t>
  </si>
  <si>
    <t>NGH14 (Mar '14)</t>
  </si>
  <si>
    <t>NGJ14 (Apr '14)</t>
  </si>
  <si>
    <t>NGK14 (May '14)</t>
  </si>
  <si>
    <t>NGM14 (Jun '14)</t>
  </si>
  <si>
    <t>NGN14 (Jul '14)</t>
  </si>
  <si>
    <t>NGQ14 (Aug '14)</t>
  </si>
  <si>
    <t>NGU14 (Sep '14)</t>
  </si>
  <si>
    <t>NGV14 (Oct '14)</t>
  </si>
  <si>
    <t>NGX14 (Nov '14)</t>
  </si>
  <si>
    <t>NGZ14 (Dec '14)</t>
  </si>
  <si>
    <t>NGF15 (Jan '15)</t>
  </si>
  <si>
    <t>NGG15 (Feb '15)</t>
  </si>
  <si>
    <t>NGH15 (Mar '15)</t>
  </si>
  <si>
    <t>NGJ15 (Apr '15)</t>
  </si>
  <si>
    <t>NGK15 (May '15)</t>
  </si>
  <si>
    <t>NGM15 (Jun '15)</t>
  </si>
  <si>
    <t>NGN15 (Jul '15)</t>
  </si>
  <si>
    <t>NGQ15 (Aug '15)</t>
  </si>
  <si>
    <t>NGU15 (Sep '15)</t>
  </si>
  <si>
    <t>NGV15 (Oct '15)</t>
  </si>
  <si>
    <t>NGX15 (Nov '15)</t>
  </si>
  <si>
    <t>NGZ15 (Dec '15)</t>
  </si>
  <si>
    <t>NGF16 (Jan '16)</t>
  </si>
  <si>
    <t>NGG16 (Feb '16)</t>
  </si>
  <si>
    <t>NGH16 (Mar '16)</t>
  </si>
  <si>
    <t>NGJ16 (Apr '16)</t>
  </si>
  <si>
    <t>NGK16 (May '16)</t>
  </si>
  <si>
    <t>NGM16 (Jun '16)</t>
  </si>
  <si>
    <t>NGN16 (Jul '16)</t>
  </si>
  <si>
    <t>NGQ16 (Aug '16)</t>
  </si>
  <si>
    <t>NGU16 (Sep '16)</t>
  </si>
  <si>
    <t>NGV16 (Oct '16)</t>
  </si>
  <si>
    <t>NGX16 (Nov '16)</t>
  </si>
  <si>
    <t>NGZ16 (Dec '16)</t>
  </si>
  <si>
    <t>NGF17 (Jan '17)</t>
  </si>
  <si>
    <t>NGG17 (Feb '17)</t>
  </si>
  <si>
    <t>NGH17 (Mar '17)</t>
  </si>
  <si>
    <t>NGJ17 (Apr '17)</t>
  </si>
  <si>
    <t>NGK17 (May '17)</t>
  </si>
  <si>
    <t>NGM17 (Jun '17)</t>
  </si>
  <si>
    <t>NGN17 (Jul '17)</t>
  </si>
  <si>
    <t>NGQ17 (Aug '17)</t>
  </si>
  <si>
    <t>NGU17 (Sep '17)</t>
  </si>
  <si>
    <t>NGV17 (Oct '17)</t>
  </si>
  <si>
    <t>NGX17 (Nov '17)</t>
  </si>
  <si>
    <t>NGZ17 (Dec '17)</t>
  </si>
  <si>
    <t>NGF18 (Jan '18)</t>
  </si>
  <si>
    <t>NGG18 (Feb '18)</t>
  </si>
  <si>
    <t>NGH18 (Mar '18)</t>
  </si>
  <si>
    <t>NGJ18 (Apr '18)</t>
  </si>
  <si>
    <t>NGK18 (May '18)</t>
  </si>
  <si>
    <t>NGM18 (Jun '18)</t>
  </si>
  <si>
    <t>NGN18 (Jul '18)</t>
  </si>
  <si>
    <t>NGQ18 (Aug '18)</t>
  </si>
  <si>
    <t>NGU18 (Sep '18)</t>
  </si>
  <si>
    <t>NGV18 (Oct '18)</t>
  </si>
  <si>
    <t>NGX18 (Nov '18)</t>
  </si>
  <si>
    <t>NGZ18 (Dec '18)</t>
  </si>
  <si>
    <t>NGF19 (Jan '19)</t>
  </si>
  <si>
    <t>NGG19 (Feb '19)</t>
  </si>
  <si>
    <t>NGH19 (Mar '19)</t>
  </si>
  <si>
    <t>NGJ19 (Apr '19)</t>
  </si>
  <si>
    <t>NGK19 (May '19)</t>
  </si>
  <si>
    <t>NGM19 (Jun '19)</t>
  </si>
  <si>
    <t>NGN19 (Jul '19)</t>
  </si>
  <si>
    <t>NGQ19 (Aug '19)</t>
  </si>
  <si>
    <t>NGU19 (Sep '19)</t>
  </si>
  <si>
    <t>NGV19 (Oct '19)</t>
  </si>
  <si>
    <t>NGX19 (Nov '19)</t>
  </si>
  <si>
    <t>NGZ19 (Dec '19)</t>
  </si>
  <si>
    <t>NGF12 (Jan '22)</t>
  </si>
  <si>
    <t>NGG12 (Feb '22)</t>
  </si>
  <si>
    <t>NGH12 (Mar '22)</t>
  </si>
  <si>
    <t>NGJ12 (Apr '22)</t>
  </si>
  <si>
    <t>NGK12 (May '22)</t>
  </si>
  <si>
    <t>NGM12 (Jun '22)</t>
  </si>
  <si>
    <t>NGN12 (Jul '22)</t>
  </si>
  <si>
    <t>CLY00 (Cash)</t>
  </si>
  <si>
    <t>CLG12 (Feb '12)</t>
  </si>
  <si>
    <t>CLH12 (Mar '12)</t>
  </si>
  <si>
    <t>CLJ12 (Apr '12)</t>
  </si>
  <si>
    <t>CLK12 (May '12)</t>
  </si>
  <si>
    <t>CLM12 (Jun '12)</t>
  </si>
  <si>
    <t>CLN12 (Jul '12)</t>
  </si>
  <si>
    <t>CLQ12 (Aug '12)</t>
  </si>
  <si>
    <t>CLU12 (Sep '12)</t>
  </si>
  <si>
    <t>CLV12 (Oct '12)</t>
  </si>
  <si>
    <t>CLX12 (Nov '12)</t>
  </si>
  <si>
    <t>CLZ12 (Dec '12)</t>
  </si>
  <si>
    <t>CLF13 (Jan '13)</t>
  </si>
  <si>
    <t>CLG13 (Feb '13)</t>
  </si>
  <si>
    <t>CLH13 (Mar '13)</t>
  </si>
  <si>
    <t>CLJ13 (Apr '13)</t>
  </si>
  <si>
    <t>CLK13 (May '13)</t>
  </si>
  <si>
    <t>CLM13 (Jun '13)</t>
  </si>
  <si>
    <t>CLN13 (Jul '13)</t>
  </si>
  <si>
    <t>CLQ13 (Aug '13)</t>
  </si>
  <si>
    <t>CLU13 (Sep '13)</t>
  </si>
  <si>
    <t>CLV13 (Oct '13)</t>
  </si>
  <si>
    <t>CLX13 (Nov '13)</t>
  </si>
  <si>
    <t>CLZ13 (Dec '13)</t>
  </si>
  <si>
    <t>CLF14 (Jan '14)</t>
  </si>
  <si>
    <t>CLG14 (Feb '14)</t>
  </si>
  <si>
    <t>CLH14 (Mar '14)</t>
  </si>
  <si>
    <t>CLJ14 (Apr '14)</t>
  </si>
  <si>
    <t>CLK14 (May '14)</t>
  </si>
  <si>
    <t>CLM14 (Jun '14)</t>
  </si>
  <si>
    <t>CLN14 (Jul '14)</t>
  </si>
  <si>
    <t>CLQ14 (Aug '14)</t>
  </si>
  <si>
    <t>CLU14 (Sep '14)</t>
  </si>
  <si>
    <t>CLV14 (Oct '14)</t>
  </si>
  <si>
    <t>CLX14 (Nov '14)</t>
  </si>
  <si>
    <t>CLZ14 (Dec '14)</t>
  </si>
  <si>
    <t>CLF15 (Jan '15)</t>
  </si>
  <si>
    <t>CLG15 (Feb '15)</t>
  </si>
  <si>
    <t>CLH15 (Mar '15)</t>
  </si>
  <si>
    <t>CLJ15 (Apr '15)</t>
  </si>
  <si>
    <t>CLK15 (May '15)</t>
  </si>
  <si>
    <t>CLM15 (Jun '15)</t>
  </si>
  <si>
    <t>CLN15 (Jul '15)</t>
  </si>
  <si>
    <t>CLQ15 (Aug '15)</t>
  </si>
  <si>
    <t>CLU15 (Sep '15)</t>
  </si>
  <si>
    <t>CLV15 (Oct '15)</t>
  </si>
  <si>
    <t>CLX15 (Nov '15)</t>
  </si>
  <si>
    <t>CLZ15 (Dec '15)</t>
  </si>
  <si>
    <t>CLM16 (Jun '16)</t>
  </si>
  <si>
    <t>CLZ16 (Dec '16)</t>
  </si>
  <si>
    <t>CLM17 (Jun '17)</t>
  </si>
  <si>
    <t>CLZ17 (Dec '17)</t>
  </si>
  <si>
    <t>CLM18 (Jun '18)</t>
  </si>
  <si>
    <t>CLZ18 (Dec '18)</t>
  </si>
  <si>
    <t>ngy</t>
  </si>
  <si>
    <t>www.billbarnes.us</t>
  </si>
  <si>
    <t>Year 1 -Next 12 Months Average Price</t>
  </si>
  <si>
    <t>Year 2 - The following 12 months Avg Price</t>
  </si>
  <si>
    <t>Year 3 - The following 12 months Avg Price</t>
  </si>
  <si>
    <t>Year 4 - The following 12 months Avg Price</t>
  </si>
  <si>
    <t>Year 5 - The following 12 months Avg Price</t>
  </si>
  <si>
    <t>Year 6 - The following 12 months Avg Price</t>
  </si>
  <si>
    <t xml:space="preserve">   </t>
  </si>
  <si>
    <t>5.546s</t>
  </si>
  <si>
    <t>5.344s</t>
  </si>
  <si>
    <t>6.441s</t>
  </si>
  <si>
    <t>NGF20 (Jan '20)</t>
  </si>
  <si>
    <t>NGG20 (Feb '20)</t>
  </si>
  <si>
    <t>NGH20 (Mar '20)</t>
  </si>
  <si>
    <t>NGJ20 (Apr '20)</t>
  </si>
  <si>
    <t>NGK20 (May '20)</t>
  </si>
  <si>
    <t>NGM20 (Jun '20)</t>
  </si>
  <si>
    <t>NGN20 (Jul '20)</t>
  </si>
  <si>
    <t>NGQ20 (Aug '20)</t>
  </si>
  <si>
    <t>NGU20 (Sep '20)</t>
  </si>
  <si>
    <t>NGV20 (Oct '20)</t>
  </si>
  <si>
    <t>NGX20 (Nov '20)</t>
  </si>
  <si>
    <t>NGZ20 (Dec '20)</t>
  </si>
  <si>
    <t>CLF16 (Jan '16)</t>
  </si>
  <si>
    <t>CLG16 (Feb '16)</t>
  </si>
  <si>
    <t>CLH16 (Mar '16)</t>
  </si>
  <si>
    <t>CLJ16 (Apr '16)</t>
  </si>
  <si>
    <t>CLK16 (May '16)</t>
  </si>
  <si>
    <t>CLN16 (Jul '16)</t>
  </si>
  <si>
    <t>CLQ16 (Aug '16)</t>
  </si>
  <si>
    <t>CLU16 (Sep '16)</t>
  </si>
  <si>
    <t>CLV16 (Oct '16)</t>
  </si>
  <si>
    <t>CLX16 (Nov '16)</t>
  </si>
  <si>
    <t>CLM19 (Jun '19)</t>
  </si>
  <si>
    <t>90.34s</t>
  </si>
  <si>
    <t>CLZ19 (Dec '19)</t>
  </si>
  <si>
    <t>2.665s</t>
  </si>
  <si>
    <t>2.670s</t>
  </si>
  <si>
    <t>2.713s</t>
  </si>
  <si>
    <t>2.797s</t>
  </si>
  <si>
    <t>2.867s</t>
  </si>
  <si>
    <t>2.925s</t>
  </si>
  <si>
    <t>2.981s</t>
  </si>
  <si>
    <t>3.007s</t>
  </si>
  <si>
    <t>3.012s</t>
  </si>
  <si>
    <t>3.052s</t>
  </si>
  <si>
    <t>3.218s</t>
  </si>
  <si>
    <t>3.511s</t>
  </si>
  <si>
    <t>3.647s</t>
  </si>
  <si>
    <t>3.645s</t>
  </si>
  <si>
    <t>3.616s</t>
  </si>
  <si>
    <t>3.576s</t>
  </si>
  <si>
    <t>3.597s</t>
  </si>
  <si>
    <t>3.628s</t>
  </si>
  <si>
    <t>3.671s</t>
  </si>
  <si>
    <t>3.689s</t>
  </si>
  <si>
    <t>3.691s</t>
  </si>
  <si>
    <t>3.729s</t>
  </si>
  <si>
    <t>3.843s</t>
  </si>
  <si>
    <t>4.067s</t>
  </si>
  <si>
    <t>4.182s</t>
  </si>
  <si>
    <t>4.172s</t>
  </si>
  <si>
    <t>4.132s</t>
  </si>
  <si>
    <t>4.047s</t>
  </si>
  <si>
    <t>4.063s</t>
  </si>
  <si>
    <t>4.091s</t>
  </si>
  <si>
    <t>4.129s</t>
  </si>
  <si>
    <t>4.147s</t>
  </si>
  <si>
    <t>4.150s</t>
  </si>
  <si>
    <t>4.185s</t>
  </si>
  <si>
    <t>4.270s</t>
  </si>
  <si>
    <t>4.470s</t>
  </si>
  <si>
    <t>4.570s</t>
  </si>
  <si>
    <t>4.545s</t>
  </si>
  <si>
    <t>4.345s</t>
  </si>
  <si>
    <t>4.355s</t>
  </si>
  <si>
    <t>4.382s</t>
  </si>
  <si>
    <t>4.419s</t>
  </si>
  <si>
    <t>4.437s</t>
  </si>
  <si>
    <t>4.442s</t>
  </si>
  <si>
    <t>4.477s</t>
  </si>
  <si>
    <t>4.572s</t>
  </si>
  <si>
    <t>4.782s</t>
  </si>
  <si>
    <t>4.887s</t>
  </si>
  <si>
    <t>4.859s</t>
  </si>
  <si>
    <t>4.783s</t>
  </si>
  <si>
    <t>4.633s</t>
  </si>
  <si>
    <t>4.643s</t>
  </si>
  <si>
    <t>4.670s</t>
  </si>
  <si>
    <t>4.707s</t>
  </si>
  <si>
    <t>4.725s</t>
  </si>
  <si>
    <t>4.730s</t>
  </si>
  <si>
    <t>4.765s</t>
  </si>
  <si>
    <t>4.870s</t>
  </si>
  <si>
    <t>5.085s</t>
  </si>
  <si>
    <t>5.195s</t>
  </si>
  <si>
    <t>5.170s</t>
  </si>
  <si>
    <t>5.095s</t>
  </si>
  <si>
    <t>4.940s</t>
  </si>
  <si>
    <t>4.950s</t>
  </si>
  <si>
    <t>4.978s</t>
  </si>
  <si>
    <t>5.013s</t>
  </si>
  <si>
    <t>5.043s</t>
  </si>
  <si>
    <t>5.051s</t>
  </si>
  <si>
    <t>5.083s</t>
  </si>
  <si>
    <t>5.201s</t>
  </si>
  <si>
    <t>5.426s</t>
  </si>
  <si>
    <t>5.516s</t>
  </si>
  <si>
    <t>5.436s</t>
  </si>
  <si>
    <t>5.231s</t>
  </si>
  <si>
    <t>5.241s</t>
  </si>
  <si>
    <t>5.269s</t>
  </si>
  <si>
    <t>5.304s</t>
  </si>
  <si>
    <t>5.334s</t>
  </si>
  <si>
    <t>5.388s</t>
  </si>
  <si>
    <t>5.741s</t>
  </si>
  <si>
    <t>5.866s</t>
  </si>
  <si>
    <t>5.836s</t>
  </si>
  <si>
    <t>5.756s</t>
  </si>
  <si>
    <t>5.506s</t>
  </si>
  <si>
    <t>5.541s</t>
  </si>
  <si>
    <t>5.576s</t>
  </si>
  <si>
    <t>5.611s</t>
  </si>
  <si>
    <t>5.621s</t>
  </si>
  <si>
    <t>5.666s</t>
  </si>
  <si>
    <t>5.794s</t>
  </si>
  <si>
    <t>6.019s</t>
  </si>
  <si>
    <t>6.144s</t>
  </si>
  <si>
    <t>6.114s</t>
  </si>
  <si>
    <t>6.034s</t>
  </si>
  <si>
    <t>5.779s</t>
  </si>
  <si>
    <t>5.789s</t>
  </si>
  <si>
    <t>5.811s</t>
  </si>
  <si>
    <t>5.849s</t>
  </si>
  <si>
    <t>5.887s</t>
  </si>
  <si>
    <t>5.901s</t>
  </si>
  <si>
    <t>5.959s</t>
  </si>
  <si>
    <t>6.089s</t>
  </si>
  <si>
    <t>6.314s</t>
  </si>
  <si>
    <t>NGF21 (Jan '21)</t>
  </si>
  <si>
    <t>NGG21 (Feb '21)</t>
  </si>
  <si>
    <t>6.411s</t>
  </si>
  <si>
    <t>NGH21 (Mar '21)</t>
  </si>
  <si>
    <t>6.331s</t>
  </si>
  <si>
    <t>NGJ21 (Apr '21)</t>
  </si>
  <si>
    <t>6.061s</t>
  </si>
  <si>
    <t>NGK21 (May '21)</t>
  </si>
  <si>
    <t>6.065s</t>
  </si>
  <si>
    <t>unch</t>
  </si>
  <si>
    <t>NGM21 (Jun '21)</t>
  </si>
  <si>
    <t>6.087s</t>
  </si>
  <si>
    <t>NGN21 (Jul '21)</t>
  </si>
  <si>
    <t>6.129s</t>
  </si>
  <si>
    <t>NGQ21 (Aug '21)</t>
  </si>
  <si>
    <t>6.169s</t>
  </si>
  <si>
    <t>NGU21 (Sep '21)</t>
  </si>
  <si>
    <t>6.185s</t>
  </si>
  <si>
    <t>NGV21 (Oct '21)</t>
  </si>
  <si>
    <t>6.243s</t>
  </si>
  <si>
    <t>NGX21 (Nov '21)</t>
  </si>
  <si>
    <t>6.378s</t>
  </si>
  <si>
    <t>NGZ21 (Dec '21)</t>
  </si>
  <si>
    <t>6.608s</t>
  </si>
  <si>
    <t>6.740s</t>
  </si>
  <si>
    <t>6.710s</t>
  </si>
  <si>
    <t>6.630s</t>
  </si>
  <si>
    <t>6.345s</t>
  </si>
  <si>
    <t>6.332s</t>
  </si>
  <si>
    <t>6.367s</t>
  </si>
  <si>
    <t>6.412s</t>
  </si>
  <si>
    <t>98.70s</t>
  </si>
  <si>
    <t>98.88s</t>
  </si>
  <si>
    <t>99.12s</t>
  </si>
  <si>
    <t>99.41s</t>
  </si>
  <si>
    <t>99.66s</t>
  </si>
  <si>
    <t>99.81s</t>
  </si>
  <si>
    <t>99.82s</t>
  </si>
  <si>
    <t>99.77s</t>
  </si>
  <si>
    <t>99.68s</t>
  </si>
  <si>
    <t>99.59s</t>
  </si>
  <si>
    <t>99.50s</t>
  </si>
  <si>
    <t>99.26s</t>
  </si>
  <si>
    <t>99.00s</t>
  </si>
  <si>
    <t>98.72s</t>
  </si>
  <si>
    <t>98.42s</t>
  </si>
  <si>
    <t>98.12s</t>
  </si>
  <si>
    <t>97.83s</t>
  </si>
  <si>
    <t>97.51s</t>
  </si>
  <si>
    <t>97.21s</t>
  </si>
  <si>
    <t>96.93s</t>
  </si>
  <si>
    <t>96.72s</t>
  </si>
  <si>
    <t>96.53s</t>
  </si>
  <si>
    <t>96.35s</t>
  </si>
  <si>
    <t>95.97s</t>
  </si>
  <si>
    <t>95.57s</t>
  </si>
  <si>
    <t>95.23s</t>
  </si>
  <si>
    <t>94.91s</t>
  </si>
  <si>
    <t>94.62s</t>
  </si>
  <si>
    <t>94.34s</t>
  </si>
  <si>
    <t>94.07s</t>
  </si>
  <si>
    <t>93.83s</t>
  </si>
  <si>
    <t>93.60s</t>
  </si>
  <si>
    <t>93.38s</t>
  </si>
  <si>
    <t>93.17s</t>
  </si>
  <si>
    <t>92.99s</t>
  </si>
  <si>
    <t>92.76s</t>
  </si>
  <si>
    <t>92.54s</t>
  </si>
  <si>
    <t>92.32s</t>
  </si>
  <si>
    <t>92.11s</t>
  </si>
  <si>
    <t>91.91s</t>
  </si>
  <si>
    <t>91.72s</t>
  </si>
  <si>
    <t>91.55s</t>
  </si>
  <si>
    <t>91.39s</t>
  </si>
  <si>
    <t>91.24s</t>
  </si>
  <si>
    <t>91.09s</t>
  </si>
  <si>
    <t>90.95s</t>
  </si>
  <si>
    <t>90.82s</t>
  </si>
  <si>
    <t>90.71s</t>
  </si>
  <si>
    <t>90.61s</t>
  </si>
  <si>
    <t>90.52s</t>
  </si>
  <si>
    <t>90.43s</t>
  </si>
  <si>
    <t>90.25s</t>
  </si>
  <si>
    <t>90.17s</t>
  </si>
  <si>
    <t>90.09s</t>
  </si>
  <si>
    <t>90.02s</t>
  </si>
  <si>
    <t>89.95s</t>
  </si>
  <si>
    <t>89.88s</t>
  </si>
  <si>
    <t>89.82s</t>
  </si>
  <si>
    <t>89.86s</t>
  </si>
  <si>
    <t>90.06s</t>
  </si>
  <si>
    <t>90.27s</t>
  </si>
  <si>
    <t>90.63s</t>
  </si>
  <si>
    <t>90.99s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</si>
</sst>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4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16"/>
      <color indexed="12"/>
      <name val="Times New Roman"/>
      <family val="1"/>
    </font>
    <font>
      <sz val="9"/>
      <color indexed="8"/>
      <name val="Arial"/>
      <family val="2"/>
    </font>
    <font>
      <sz val="9.25"/>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75"/>
      <color indexed="8"/>
      <name val="Arial"/>
      <family val="2"/>
    </font>
    <font>
      <b/>
      <sz val="11.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17" fontId="0" fillId="0" borderId="0" xfId="0" applyNumberFormat="1" applyAlignment="1">
      <alignment/>
    </xf>
    <xf numFmtId="0" fontId="2" fillId="0" borderId="0" xfId="0" applyFont="1" applyAlignment="1">
      <alignment/>
    </xf>
    <xf numFmtId="22" fontId="0" fillId="0" borderId="0" xfId="0" applyNumberFormat="1" applyAlignment="1">
      <alignment/>
    </xf>
    <xf numFmtId="22" fontId="2" fillId="0" borderId="0" xfId="0" applyNumberFormat="1" applyFont="1" applyAlignment="1">
      <alignment/>
    </xf>
    <xf numFmtId="4" fontId="0" fillId="0" borderId="0" xfId="0" applyNumberFormat="1" applyAlignment="1">
      <alignment/>
    </xf>
    <xf numFmtId="4" fontId="2" fillId="0" borderId="0" xfId="0" applyNumberFormat="1" applyFont="1" applyAlignment="1">
      <alignment/>
    </xf>
    <xf numFmtId="0" fontId="2" fillId="0" borderId="10" xfId="0" applyFont="1" applyBorder="1" applyAlignment="1">
      <alignment/>
    </xf>
    <xf numFmtId="4" fontId="2" fillId="0" borderId="10" xfId="0" applyNumberFormat="1" applyFont="1" applyBorder="1" applyAlignment="1">
      <alignment/>
    </xf>
    <xf numFmtId="0" fontId="0" fillId="0" borderId="10" xfId="0" applyBorder="1" applyAlignment="1">
      <alignment/>
    </xf>
    <xf numFmtId="0" fontId="2" fillId="0" borderId="0" xfId="0" applyFont="1" applyBorder="1" applyAlignment="1">
      <alignment/>
    </xf>
    <xf numFmtId="4" fontId="2" fillId="0" borderId="0" xfId="0" applyNumberFormat="1" applyFont="1" applyBorder="1" applyAlignment="1">
      <alignment/>
    </xf>
    <xf numFmtId="0" fontId="0" fillId="0" borderId="0" xfId="0" applyBorder="1" applyAlignment="1">
      <alignment/>
    </xf>
    <xf numFmtId="2" fontId="0" fillId="0" borderId="10" xfId="0" applyNumberFormat="1" applyBorder="1" applyAlignment="1">
      <alignment/>
    </xf>
    <xf numFmtId="2" fontId="0" fillId="0" borderId="0" xfId="0" applyNumberFormat="1" applyAlignment="1">
      <alignment/>
    </xf>
    <xf numFmtId="0" fontId="0" fillId="0" borderId="0" xfId="0" applyAlignment="1">
      <alignment/>
    </xf>
    <xf numFmtId="2" fontId="0" fillId="0" borderId="0" xfId="0" applyNumberFormat="1" applyBorder="1" applyAlignment="1">
      <alignment/>
    </xf>
    <xf numFmtId="169" fontId="0" fillId="0" borderId="0" xfId="0" applyNumberFormat="1" applyAlignment="1">
      <alignment/>
    </xf>
    <xf numFmtId="0" fontId="0" fillId="0" borderId="0" xfId="0" applyFill="1" applyAlignment="1">
      <alignment/>
    </xf>
    <xf numFmtId="0" fontId="2" fillId="0" borderId="0" xfId="0" applyFont="1" applyFill="1" applyAlignment="1">
      <alignment/>
    </xf>
    <xf numFmtId="0" fontId="2" fillId="0" borderId="10" xfId="0" applyFont="1" applyFill="1" applyBorder="1" applyAlignment="1">
      <alignment/>
    </xf>
    <xf numFmtId="0" fontId="0" fillId="0" borderId="0" xfId="0" applyFill="1" applyBorder="1" applyAlignment="1">
      <alignment/>
    </xf>
    <xf numFmtId="0" fontId="3" fillId="0" borderId="0" xfId="53" applyAlignment="1" applyProtection="1">
      <alignment/>
      <protection/>
    </xf>
    <xf numFmtId="0" fontId="0" fillId="0" borderId="11" xfId="0" applyBorder="1" applyAlignment="1">
      <alignment/>
    </xf>
    <xf numFmtId="2" fontId="0" fillId="0" borderId="11" xfId="0" applyNumberFormat="1" applyBorder="1" applyAlignment="1">
      <alignment/>
    </xf>
    <xf numFmtId="0" fontId="0" fillId="0" borderId="12" xfId="0" applyBorder="1" applyAlignment="1">
      <alignment/>
    </xf>
    <xf numFmtId="10" fontId="0" fillId="0" borderId="12" xfId="59" applyNumberFormat="1" applyFont="1" applyBorder="1" applyAlignment="1">
      <alignment/>
    </xf>
    <xf numFmtId="10" fontId="0" fillId="0" borderId="11" xfId="59" applyNumberFormat="1" applyFont="1" applyBorder="1" applyAlignment="1">
      <alignment/>
    </xf>
    <xf numFmtId="2" fontId="0" fillId="0" borderId="12" xfId="0" applyNumberFormat="1" applyBorder="1" applyAlignment="1">
      <alignment/>
    </xf>
    <xf numFmtId="0" fontId="5" fillId="0" borderId="0" xfId="0" applyFont="1" applyAlignment="1">
      <alignment/>
    </xf>
    <xf numFmtId="16" fontId="0" fillId="0" borderId="0" xfId="0" applyNumberFormat="1" applyAlignment="1">
      <alignment/>
    </xf>
    <xf numFmtId="14" fontId="0" fillId="0" borderId="0" xfId="0" applyNumberFormat="1" applyAlignment="1">
      <alignment/>
    </xf>
    <xf numFmtId="3" fontId="0" fillId="0" borderId="0" xfId="0" applyNumberFormat="1" applyAlignment="1">
      <alignment/>
    </xf>
    <xf numFmtId="0" fontId="0" fillId="0" borderId="0" xfId="0" applyAlignment="1">
      <alignment horizontal="center"/>
    </xf>
    <xf numFmtId="0" fontId="0" fillId="0" borderId="12" xfId="0" applyBorder="1" applyAlignment="1">
      <alignment horizontal="center" wrapText="1"/>
    </xf>
    <xf numFmtId="0" fontId="0" fillId="0" borderId="11" xfId="0" applyBorder="1" applyAlignment="1">
      <alignment horizont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 Id="rId2" Type="http://schemas.openxmlformats.org/officeDocument/2006/relationships/image" Target="../media/image3.jpeg"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 Id="rId2"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Natural Gas Futures</a:t>
            </a:r>
          </a:p>
        </c:rich>
      </c:tx>
      <c:layout>
        <c:manualLayout>
          <c:xMode val="factor"/>
          <c:yMode val="factor"/>
          <c:x val="0"/>
          <c:y val="0"/>
        </c:manualLayout>
      </c:layout>
      <c:spPr>
        <a:noFill/>
        <a:ln>
          <a:noFill/>
        </a:ln>
      </c:spPr>
    </c:title>
    <c:plotArea>
      <c:layout>
        <c:manualLayout>
          <c:xMode val="edge"/>
          <c:yMode val="edge"/>
          <c:x val="0.01825"/>
          <c:y val="0.1825"/>
          <c:w val="0.96375"/>
          <c:h val="0.776"/>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'Cleaned NG Download'!$F$3:$F$128</c:f>
              <c:strCache>
                <c:ptCount val="126"/>
                <c:pt idx="0">
                  <c:v>2-12</c:v>
                </c:pt>
                <c:pt idx="1">
                  <c:v>3-12</c:v>
                </c:pt>
                <c:pt idx="2">
                  <c:v>4-12</c:v>
                </c:pt>
                <c:pt idx="3">
                  <c:v>5-12</c:v>
                </c:pt>
                <c:pt idx="4">
                  <c:v>6-12</c:v>
                </c:pt>
                <c:pt idx="5">
                  <c:v>7-12</c:v>
                </c:pt>
                <c:pt idx="6">
                  <c:v>8-12</c:v>
                </c:pt>
                <c:pt idx="7">
                  <c:v>9-12</c:v>
                </c:pt>
                <c:pt idx="8">
                  <c:v>10-12</c:v>
                </c:pt>
                <c:pt idx="9">
                  <c:v>11-12</c:v>
                </c:pt>
                <c:pt idx="10">
                  <c:v>12-12</c:v>
                </c:pt>
                <c:pt idx="11">
                  <c:v>1-13</c:v>
                </c:pt>
                <c:pt idx="12">
                  <c:v>2-13</c:v>
                </c:pt>
                <c:pt idx="13">
                  <c:v>3-13</c:v>
                </c:pt>
                <c:pt idx="14">
                  <c:v>4-13</c:v>
                </c:pt>
                <c:pt idx="15">
                  <c:v>5-13</c:v>
                </c:pt>
                <c:pt idx="16">
                  <c:v>6-13</c:v>
                </c:pt>
                <c:pt idx="17">
                  <c:v>7-13</c:v>
                </c:pt>
                <c:pt idx="18">
                  <c:v>8-13</c:v>
                </c:pt>
                <c:pt idx="19">
                  <c:v>9-13</c:v>
                </c:pt>
                <c:pt idx="20">
                  <c:v>10-13</c:v>
                </c:pt>
                <c:pt idx="21">
                  <c:v>11-13</c:v>
                </c:pt>
                <c:pt idx="22">
                  <c:v>12-13</c:v>
                </c:pt>
                <c:pt idx="23">
                  <c:v>1-14</c:v>
                </c:pt>
                <c:pt idx="24">
                  <c:v>2-14</c:v>
                </c:pt>
                <c:pt idx="25">
                  <c:v>3-14</c:v>
                </c:pt>
                <c:pt idx="26">
                  <c:v>4-14</c:v>
                </c:pt>
                <c:pt idx="27">
                  <c:v>5-14</c:v>
                </c:pt>
                <c:pt idx="28">
                  <c:v>6-14</c:v>
                </c:pt>
                <c:pt idx="29">
                  <c:v>7-14</c:v>
                </c:pt>
                <c:pt idx="30">
                  <c:v>8-14</c:v>
                </c:pt>
                <c:pt idx="31">
                  <c:v>9-14</c:v>
                </c:pt>
                <c:pt idx="32">
                  <c:v>10-14</c:v>
                </c:pt>
                <c:pt idx="33">
                  <c:v>11-14</c:v>
                </c:pt>
                <c:pt idx="34">
                  <c:v>12-14</c:v>
                </c:pt>
                <c:pt idx="35">
                  <c:v>1-15</c:v>
                </c:pt>
                <c:pt idx="36">
                  <c:v>2-15</c:v>
                </c:pt>
                <c:pt idx="37">
                  <c:v>3-15</c:v>
                </c:pt>
                <c:pt idx="38">
                  <c:v>4-15</c:v>
                </c:pt>
                <c:pt idx="39">
                  <c:v>5-15</c:v>
                </c:pt>
                <c:pt idx="40">
                  <c:v>6-15</c:v>
                </c:pt>
                <c:pt idx="41">
                  <c:v>7-15</c:v>
                </c:pt>
                <c:pt idx="42">
                  <c:v>8-15</c:v>
                </c:pt>
                <c:pt idx="43">
                  <c:v>9-15</c:v>
                </c:pt>
                <c:pt idx="44">
                  <c:v>10-15</c:v>
                </c:pt>
                <c:pt idx="45">
                  <c:v>11-15</c:v>
                </c:pt>
                <c:pt idx="46">
                  <c:v>12-15</c:v>
                </c:pt>
                <c:pt idx="47">
                  <c:v>1-16</c:v>
                </c:pt>
                <c:pt idx="48">
                  <c:v>2-16</c:v>
                </c:pt>
                <c:pt idx="49">
                  <c:v>3-16</c:v>
                </c:pt>
                <c:pt idx="50">
                  <c:v>4-16</c:v>
                </c:pt>
                <c:pt idx="51">
                  <c:v>5-16</c:v>
                </c:pt>
                <c:pt idx="52">
                  <c:v>6-16</c:v>
                </c:pt>
                <c:pt idx="53">
                  <c:v>7-16</c:v>
                </c:pt>
                <c:pt idx="54">
                  <c:v>8-16</c:v>
                </c:pt>
                <c:pt idx="55">
                  <c:v>9-16</c:v>
                </c:pt>
                <c:pt idx="56">
                  <c:v>10-16</c:v>
                </c:pt>
                <c:pt idx="57">
                  <c:v>11-16</c:v>
                </c:pt>
                <c:pt idx="58">
                  <c:v>12-16</c:v>
                </c:pt>
                <c:pt idx="59">
                  <c:v>1-17</c:v>
                </c:pt>
                <c:pt idx="60">
                  <c:v>2-17</c:v>
                </c:pt>
                <c:pt idx="61">
                  <c:v>3-17</c:v>
                </c:pt>
                <c:pt idx="62">
                  <c:v>4-17</c:v>
                </c:pt>
                <c:pt idx="63">
                  <c:v>5-17</c:v>
                </c:pt>
                <c:pt idx="64">
                  <c:v>6-17</c:v>
                </c:pt>
                <c:pt idx="65">
                  <c:v>7-17</c:v>
                </c:pt>
                <c:pt idx="66">
                  <c:v>8-17</c:v>
                </c:pt>
                <c:pt idx="67">
                  <c:v>9-17</c:v>
                </c:pt>
                <c:pt idx="68">
                  <c:v>10-17</c:v>
                </c:pt>
                <c:pt idx="69">
                  <c:v>11-17</c:v>
                </c:pt>
                <c:pt idx="70">
                  <c:v>12-17</c:v>
                </c:pt>
                <c:pt idx="71">
                  <c:v>1-18</c:v>
                </c:pt>
                <c:pt idx="72">
                  <c:v>2-18</c:v>
                </c:pt>
                <c:pt idx="73">
                  <c:v>3-18</c:v>
                </c:pt>
                <c:pt idx="74">
                  <c:v>4-18</c:v>
                </c:pt>
                <c:pt idx="75">
                  <c:v>5-18</c:v>
                </c:pt>
                <c:pt idx="76">
                  <c:v>6-18</c:v>
                </c:pt>
                <c:pt idx="77">
                  <c:v>7-18</c:v>
                </c:pt>
                <c:pt idx="78">
                  <c:v>8-18</c:v>
                </c:pt>
                <c:pt idx="79">
                  <c:v>9-18</c:v>
                </c:pt>
                <c:pt idx="80">
                  <c:v>10-18</c:v>
                </c:pt>
                <c:pt idx="81">
                  <c:v>11-18</c:v>
                </c:pt>
                <c:pt idx="82">
                  <c:v>12-18</c:v>
                </c:pt>
                <c:pt idx="83">
                  <c:v>1-19</c:v>
                </c:pt>
                <c:pt idx="84">
                  <c:v>2-19</c:v>
                </c:pt>
                <c:pt idx="85">
                  <c:v>3-19</c:v>
                </c:pt>
                <c:pt idx="86">
                  <c:v>4-19</c:v>
                </c:pt>
                <c:pt idx="87">
                  <c:v>5-19</c:v>
                </c:pt>
                <c:pt idx="88">
                  <c:v>6-19</c:v>
                </c:pt>
                <c:pt idx="89">
                  <c:v>7-19</c:v>
                </c:pt>
                <c:pt idx="90">
                  <c:v>8-19</c:v>
                </c:pt>
                <c:pt idx="91">
                  <c:v>9-19</c:v>
                </c:pt>
                <c:pt idx="92">
                  <c:v>10-19</c:v>
                </c:pt>
                <c:pt idx="93">
                  <c:v>11-19</c:v>
                </c:pt>
                <c:pt idx="94">
                  <c:v>12-19</c:v>
                </c:pt>
                <c:pt idx="95">
                  <c:v>1-20</c:v>
                </c:pt>
                <c:pt idx="96">
                  <c:v>2-20</c:v>
                </c:pt>
                <c:pt idx="97">
                  <c:v>3-20</c:v>
                </c:pt>
                <c:pt idx="98">
                  <c:v>4-20</c:v>
                </c:pt>
                <c:pt idx="99">
                  <c:v>5-20</c:v>
                </c:pt>
                <c:pt idx="100">
                  <c:v>6-20</c:v>
                </c:pt>
                <c:pt idx="101">
                  <c:v>7-20</c:v>
                </c:pt>
                <c:pt idx="102">
                  <c:v>8-20</c:v>
                </c:pt>
                <c:pt idx="103">
                  <c:v>9-20</c:v>
                </c:pt>
                <c:pt idx="104">
                  <c:v>10-20</c:v>
                </c:pt>
                <c:pt idx="105">
                  <c:v>11-20</c:v>
                </c:pt>
                <c:pt idx="106">
                  <c:v>12-20</c:v>
                </c:pt>
                <c:pt idx="107">
                  <c:v>1-21</c:v>
                </c:pt>
                <c:pt idx="108">
                  <c:v>2-21</c:v>
                </c:pt>
                <c:pt idx="109">
                  <c:v>3-21</c:v>
                </c:pt>
                <c:pt idx="110">
                  <c:v>4-21</c:v>
                </c:pt>
                <c:pt idx="111">
                  <c:v>5-21</c:v>
                </c:pt>
                <c:pt idx="112">
                  <c:v>6-21</c:v>
                </c:pt>
                <c:pt idx="113">
                  <c:v>7-21</c:v>
                </c:pt>
                <c:pt idx="114">
                  <c:v>8-21</c:v>
                </c:pt>
                <c:pt idx="115">
                  <c:v>9-21</c:v>
                </c:pt>
                <c:pt idx="116">
                  <c:v>10-21</c:v>
                </c:pt>
                <c:pt idx="117">
                  <c:v>11-21</c:v>
                </c:pt>
                <c:pt idx="118">
                  <c:v>12-21</c:v>
                </c:pt>
                <c:pt idx="119">
                  <c:v>1-22</c:v>
                </c:pt>
                <c:pt idx="120">
                  <c:v>2-22</c:v>
                </c:pt>
                <c:pt idx="121">
                  <c:v>3-22</c:v>
                </c:pt>
                <c:pt idx="122">
                  <c:v>4-22</c:v>
                </c:pt>
                <c:pt idx="123">
                  <c:v>5-22</c:v>
                </c:pt>
                <c:pt idx="124">
                  <c:v>6-22</c:v>
                </c:pt>
                <c:pt idx="125">
                  <c:v>7-22</c:v>
                </c:pt>
              </c:strCache>
            </c:strRef>
          </c:cat>
          <c:val>
            <c:numRef>
              <c:f>'Cleaned NG Download'!$H$3:$H$128</c:f>
              <c:numCache>
                <c:ptCount val="126"/>
                <c:pt idx="0">
                  <c:v>2.67</c:v>
                </c:pt>
                <c:pt idx="1">
                  <c:v>2.713</c:v>
                </c:pt>
                <c:pt idx="2">
                  <c:v>2.797</c:v>
                </c:pt>
                <c:pt idx="3">
                  <c:v>2.867</c:v>
                </c:pt>
                <c:pt idx="4">
                  <c:v>2.925</c:v>
                </c:pt>
                <c:pt idx="5">
                  <c:v>2.981</c:v>
                </c:pt>
                <c:pt idx="6">
                  <c:v>3.007</c:v>
                </c:pt>
                <c:pt idx="7">
                  <c:v>3.012</c:v>
                </c:pt>
                <c:pt idx="8">
                  <c:v>3.052</c:v>
                </c:pt>
                <c:pt idx="9">
                  <c:v>3.218</c:v>
                </c:pt>
                <c:pt idx="10">
                  <c:v>3.511</c:v>
                </c:pt>
                <c:pt idx="11">
                  <c:v>3.647</c:v>
                </c:pt>
                <c:pt idx="12">
                  <c:v>3.645</c:v>
                </c:pt>
                <c:pt idx="13">
                  <c:v>3.616</c:v>
                </c:pt>
                <c:pt idx="14">
                  <c:v>3.576</c:v>
                </c:pt>
                <c:pt idx="15">
                  <c:v>3.597</c:v>
                </c:pt>
                <c:pt idx="16">
                  <c:v>3.628</c:v>
                </c:pt>
                <c:pt idx="17">
                  <c:v>3.671</c:v>
                </c:pt>
                <c:pt idx="18">
                  <c:v>3.689</c:v>
                </c:pt>
                <c:pt idx="19">
                  <c:v>3.691</c:v>
                </c:pt>
                <c:pt idx="20">
                  <c:v>3.729</c:v>
                </c:pt>
                <c:pt idx="21">
                  <c:v>3.843</c:v>
                </c:pt>
                <c:pt idx="22">
                  <c:v>4.067</c:v>
                </c:pt>
                <c:pt idx="23">
                  <c:v>4.182</c:v>
                </c:pt>
                <c:pt idx="24">
                  <c:v>4.172</c:v>
                </c:pt>
                <c:pt idx="25">
                  <c:v>4.132</c:v>
                </c:pt>
                <c:pt idx="26">
                  <c:v>4.047</c:v>
                </c:pt>
                <c:pt idx="27">
                  <c:v>4.063</c:v>
                </c:pt>
                <c:pt idx="28">
                  <c:v>4.091</c:v>
                </c:pt>
                <c:pt idx="29">
                  <c:v>4.129</c:v>
                </c:pt>
                <c:pt idx="30">
                  <c:v>4.147</c:v>
                </c:pt>
                <c:pt idx="31">
                  <c:v>4.15</c:v>
                </c:pt>
                <c:pt idx="32">
                  <c:v>4.185</c:v>
                </c:pt>
                <c:pt idx="33">
                  <c:v>4.27</c:v>
                </c:pt>
                <c:pt idx="34">
                  <c:v>4.47</c:v>
                </c:pt>
                <c:pt idx="35">
                  <c:v>4.57</c:v>
                </c:pt>
                <c:pt idx="36">
                  <c:v>4.545</c:v>
                </c:pt>
                <c:pt idx="37">
                  <c:v>4.47</c:v>
                </c:pt>
                <c:pt idx="38">
                  <c:v>4.345</c:v>
                </c:pt>
                <c:pt idx="39">
                  <c:v>4.355</c:v>
                </c:pt>
                <c:pt idx="40">
                  <c:v>4.382</c:v>
                </c:pt>
                <c:pt idx="41">
                  <c:v>4.419</c:v>
                </c:pt>
                <c:pt idx="42">
                  <c:v>4.437</c:v>
                </c:pt>
                <c:pt idx="43">
                  <c:v>4.442</c:v>
                </c:pt>
                <c:pt idx="44">
                  <c:v>4.477</c:v>
                </c:pt>
                <c:pt idx="45">
                  <c:v>4.572</c:v>
                </c:pt>
                <c:pt idx="46">
                  <c:v>4.782</c:v>
                </c:pt>
                <c:pt idx="47">
                  <c:v>4.887</c:v>
                </c:pt>
                <c:pt idx="48">
                  <c:v>4.859</c:v>
                </c:pt>
                <c:pt idx="49">
                  <c:v>4.783</c:v>
                </c:pt>
                <c:pt idx="50">
                  <c:v>4.633</c:v>
                </c:pt>
                <c:pt idx="51">
                  <c:v>4.643</c:v>
                </c:pt>
                <c:pt idx="52">
                  <c:v>4.67</c:v>
                </c:pt>
                <c:pt idx="53">
                  <c:v>4.707</c:v>
                </c:pt>
                <c:pt idx="54">
                  <c:v>4.725</c:v>
                </c:pt>
                <c:pt idx="55">
                  <c:v>4.73</c:v>
                </c:pt>
                <c:pt idx="56">
                  <c:v>4.765</c:v>
                </c:pt>
                <c:pt idx="57">
                  <c:v>4.87</c:v>
                </c:pt>
                <c:pt idx="58">
                  <c:v>5.085</c:v>
                </c:pt>
                <c:pt idx="59">
                  <c:v>5.195</c:v>
                </c:pt>
                <c:pt idx="60">
                  <c:v>5.17</c:v>
                </c:pt>
                <c:pt idx="61">
                  <c:v>5.095</c:v>
                </c:pt>
                <c:pt idx="62">
                  <c:v>4.94</c:v>
                </c:pt>
                <c:pt idx="63">
                  <c:v>4.95</c:v>
                </c:pt>
                <c:pt idx="64">
                  <c:v>4.978</c:v>
                </c:pt>
                <c:pt idx="65">
                  <c:v>5.013</c:v>
                </c:pt>
                <c:pt idx="66">
                  <c:v>5.043</c:v>
                </c:pt>
                <c:pt idx="67">
                  <c:v>5.051</c:v>
                </c:pt>
                <c:pt idx="68">
                  <c:v>5.083</c:v>
                </c:pt>
                <c:pt idx="69">
                  <c:v>5.201</c:v>
                </c:pt>
                <c:pt idx="70">
                  <c:v>5.426</c:v>
                </c:pt>
                <c:pt idx="71">
                  <c:v>5.546</c:v>
                </c:pt>
                <c:pt idx="72">
                  <c:v>5.516</c:v>
                </c:pt>
                <c:pt idx="73">
                  <c:v>5.436</c:v>
                </c:pt>
                <c:pt idx="74">
                  <c:v>5.231</c:v>
                </c:pt>
                <c:pt idx="75">
                  <c:v>5.241</c:v>
                </c:pt>
                <c:pt idx="76">
                  <c:v>5.269</c:v>
                </c:pt>
                <c:pt idx="77">
                  <c:v>5.304</c:v>
                </c:pt>
                <c:pt idx="78">
                  <c:v>5.334</c:v>
                </c:pt>
                <c:pt idx="79">
                  <c:v>5.344</c:v>
                </c:pt>
                <c:pt idx="80">
                  <c:v>5.388</c:v>
                </c:pt>
                <c:pt idx="81">
                  <c:v>5.516</c:v>
                </c:pt>
                <c:pt idx="82">
                  <c:v>5.741</c:v>
                </c:pt>
                <c:pt idx="83">
                  <c:v>5.866</c:v>
                </c:pt>
                <c:pt idx="84">
                  <c:v>5.836</c:v>
                </c:pt>
                <c:pt idx="85">
                  <c:v>5.756</c:v>
                </c:pt>
                <c:pt idx="86">
                  <c:v>5.506</c:v>
                </c:pt>
                <c:pt idx="87">
                  <c:v>5.516</c:v>
                </c:pt>
                <c:pt idx="88">
                  <c:v>5.541</c:v>
                </c:pt>
                <c:pt idx="89">
                  <c:v>5.576</c:v>
                </c:pt>
                <c:pt idx="90">
                  <c:v>5.611</c:v>
                </c:pt>
                <c:pt idx="91">
                  <c:v>5.621</c:v>
                </c:pt>
                <c:pt idx="92">
                  <c:v>5.666</c:v>
                </c:pt>
                <c:pt idx="93">
                  <c:v>5.794</c:v>
                </c:pt>
                <c:pt idx="94">
                  <c:v>6.019</c:v>
                </c:pt>
                <c:pt idx="95">
                  <c:v>6.144</c:v>
                </c:pt>
                <c:pt idx="96">
                  <c:v>6.114</c:v>
                </c:pt>
                <c:pt idx="97">
                  <c:v>6.034</c:v>
                </c:pt>
                <c:pt idx="98">
                  <c:v>5.779</c:v>
                </c:pt>
                <c:pt idx="99">
                  <c:v>5.789</c:v>
                </c:pt>
                <c:pt idx="100">
                  <c:v>5.811</c:v>
                </c:pt>
                <c:pt idx="101">
                  <c:v>5.849</c:v>
                </c:pt>
                <c:pt idx="102">
                  <c:v>5.887</c:v>
                </c:pt>
                <c:pt idx="103">
                  <c:v>5.901</c:v>
                </c:pt>
                <c:pt idx="104">
                  <c:v>5.959</c:v>
                </c:pt>
                <c:pt idx="105">
                  <c:v>6.089</c:v>
                </c:pt>
                <c:pt idx="106">
                  <c:v>6.314</c:v>
                </c:pt>
                <c:pt idx="107">
                  <c:v>6.441</c:v>
                </c:pt>
                <c:pt idx="108">
                  <c:v>6.411</c:v>
                </c:pt>
                <c:pt idx="109">
                  <c:v>6.331</c:v>
                </c:pt>
                <c:pt idx="110">
                  <c:v>6.061</c:v>
                </c:pt>
                <c:pt idx="111">
                  <c:v>6.065</c:v>
                </c:pt>
                <c:pt idx="112">
                  <c:v>6.087</c:v>
                </c:pt>
                <c:pt idx="113">
                  <c:v>6.129</c:v>
                </c:pt>
                <c:pt idx="114">
                  <c:v>6.169</c:v>
                </c:pt>
                <c:pt idx="115">
                  <c:v>6.185</c:v>
                </c:pt>
                <c:pt idx="116">
                  <c:v>6.243</c:v>
                </c:pt>
                <c:pt idx="117">
                  <c:v>6.378</c:v>
                </c:pt>
                <c:pt idx="118">
                  <c:v>6.608</c:v>
                </c:pt>
                <c:pt idx="119">
                  <c:v>6.74</c:v>
                </c:pt>
                <c:pt idx="120">
                  <c:v>6.71</c:v>
                </c:pt>
                <c:pt idx="121">
                  <c:v>6.63</c:v>
                </c:pt>
                <c:pt idx="122">
                  <c:v>6.345</c:v>
                </c:pt>
                <c:pt idx="123">
                  <c:v>6.332</c:v>
                </c:pt>
                <c:pt idx="124">
                  <c:v>6.367</c:v>
                </c:pt>
                <c:pt idx="125">
                  <c:v>6.412</c:v>
                </c:pt>
              </c:numCache>
            </c:numRef>
          </c:val>
          <c:smooth val="0"/>
        </c:ser>
        <c:marker val="1"/>
        <c:axId val="13427046"/>
        <c:axId val="53734551"/>
      </c:lineChart>
      <c:catAx>
        <c:axId val="134270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3734551"/>
        <c:crosses val="autoZero"/>
        <c:auto val="1"/>
        <c:lblOffset val="100"/>
        <c:tickLblSkip val="7"/>
        <c:noMultiLvlLbl val="0"/>
      </c:catAx>
      <c:valAx>
        <c:axId val="53734551"/>
        <c:scaling>
          <c:orientation val="minMax"/>
          <c:min val="3.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4270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Crude Oil Futures</a:t>
            </a:r>
          </a:p>
        </c:rich>
      </c:tx>
      <c:layout>
        <c:manualLayout>
          <c:xMode val="factor"/>
          <c:yMode val="factor"/>
          <c:x val="0.0035"/>
          <c:y val="0"/>
        </c:manualLayout>
      </c:layout>
      <c:spPr>
        <a:noFill/>
        <a:ln>
          <a:noFill/>
        </a:ln>
      </c:spPr>
    </c:title>
    <c:plotArea>
      <c:layout>
        <c:manualLayout>
          <c:xMode val="edge"/>
          <c:yMode val="edge"/>
          <c:x val="0.017"/>
          <c:y val="0.2025"/>
          <c:w val="0.96625"/>
          <c:h val="0.75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'Cleaned CL Download'!$F$3:$F$67</c:f>
              <c:strCache>
                <c:ptCount val="65"/>
                <c:pt idx="0">
                  <c:v>2-12</c:v>
                </c:pt>
                <c:pt idx="1">
                  <c:v>3-12</c:v>
                </c:pt>
                <c:pt idx="2">
                  <c:v>4-12</c:v>
                </c:pt>
                <c:pt idx="3">
                  <c:v>5-12</c:v>
                </c:pt>
                <c:pt idx="4">
                  <c:v>6-12</c:v>
                </c:pt>
                <c:pt idx="5">
                  <c:v>7-12</c:v>
                </c:pt>
                <c:pt idx="6">
                  <c:v>8-12</c:v>
                </c:pt>
                <c:pt idx="7">
                  <c:v>9-12</c:v>
                </c:pt>
                <c:pt idx="8">
                  <c:v>10-12</c:v>
                </c:pt>
                <c:pt idx="9">
                  <c:v>11-12</c:v>
                </c:pt>
                <c:pt idx="10">
                  <c:v>12-12</c:v>
                </c:pt>
                <c:pt idx="11">
                  <c:v>1-13</c:v>
                </c:pt>
                <c:pt idx="12">
                  <c:v>2-13</c:v>
                </c:pt>
                <c:pt idx="13">
                  <c:v>3-13</c:v>
                </c:pt>
                <c:pt idx="14">
                  <c:v>4-13</c:v>
                </c:pt>
                <c:pt idx="15">
                  <c:v>5-13</c:v>
                </c:pt>
                <c:pt idx="16">
                  <c:v>6-13</c:v>
                </c:pt>
                <c:pt idx="17">
                  <c:v>7-13</c:v>
                </c:pt>
                <c:pt idx="18">
                  <c:v>8-13</c:v>
                </c:pt>
                <c:pt idx="19">
                  <c:v>9-13</c:v>
                </c:pt>
                <c:pt idx="20">
                  <c:v>10-13</c:v>
                </c:pt>
                <c:pt idx="21">
                  <c:v>11-13</c:v>
                </c:pt>
                <c:pt idx="22">
                  <c:v>12-13</c:v>
                </c:pt>
                <c:pt idx="23">
                  <c:v>1-14</c:v>
                </c:pt>
                <c:pt idx="24">
                  <c:v>2-14</c:v>
                </c:pt>
                <c:pt idx="25">
                  <c:v>3-14</c:v>
                </c:pt>
                <c:pt idx="26">
                  <c:v>4-14</c:v>
                </c:pt>
                <c:pt idx="27">
                  <c:v>5-14</c:v>
                </c:pt>
                <c:pt idx="28">
                  <c:v>6-14</c:v>
                </c:pt>
                <c:pt idx="29">
                  <c:v>7-14</c:v>
                </c:pt>
                <c:pt idx="30">
                  <c:v>8-14</c:v>
                </c:pt>
                <c:pt idx="31">
                  <c:v>9-14</c:v>
                </c:pt>
                <c:pt idx="32">
                  <c:v>10-14</c:v>
                </c:pt>
                <c:pt idx="33">
                  <c:v>11-14</c:v>
                </c:pt>
                <c:pt idx="34">
                  <c:v>12-14</c:v>
                </c:pt>
                <c:pt idx="35">
                  <c:v>1-15</c:v>
                </c:pt>
                <c:pt idx="36">
                  <c:v>2-15</c:v>
                </c:pt>
                <c:pt idx="37">
                  <c:v>3-15</c:v>
                </c:pt>
                <c:pt idx="38">
                  <c:v>4-15</c:v>
                </c:pt>
                <c:pt idx="39">
                  <c:v>5-15</c:v>
                </c:pt>
                <c:pt idx="40">
                  <c:v>6-15</c:v>
                </c:pt>
                <c:pt idx="41">
                  <c:v>7-15</c:v>
                </c:pt>
                <c:pt idx="42">
                  <c:v>8-15</c:v>
                </c:pt>
                <c:pt idx="43">
                  <c:v>9-15</c:v>
                </c:pt>
                <c:pt idx="44">
                  <c:v>10-15</c:v>
                </c:pt>
                <c:pt idx="45">
                  <c:v>11-15</c:v>
                </c:pt>
                <c:pt idx="46">
                  <c:v>12-15</c:v>
                </c:pt>
                <c:pt idx="47">
                  <c:v>1-16</c:v>
                </c:pt>
                <c:pt idx="48">
                  <c:v>2-16</c:v>
                </c:pt>
                <c:pt idx="49">
                  <c:v>3-16</c:v>
                </c:pt>
                <c:pt idx="50">
                  <c:v>4-16</c:v>
                </c:pt>
                <c:pt idx="51">
                  <c:v>5-16</c:v>
                </c:pt>
                <c:pt idx="52">
                  <c:v>6-16</c:v>
                </c:pt>
                <c:pt idx="53">
                  <c:v>7-16</c:v>
                </c:pt>
                <c:pt idx="54">
                  <c:v>8-16</c:v>
                </c:pt>
                <c:pt idx="55">
                  <c:v>9-16</c:v>
                </c:pt>
                <c:pt idx="56">
                  <c:v>10-16</c:v>
                </c:pt>
                <c:pt idx="57">
                  <c:v>11-16</c:v>
                </c:pt>
                <c:pt idx="58">
                  <c:v>12-16</c:v>
                </c:pt>
                <c:pt idx="59">
                  <c:v>6-17</c:v>
                </c:pt>
                <c:pt idx="60">
                  <c:v>12-17</c:v>
                </c:pt>
                <c:pt idx="61">
                  <c:v>6-18</c:v>
                </c:pt>
                <c:pt idx="62">
                  <c:v>12-18</c:v>
                </c:pt>
                <c:pt idx="63">
                  <c:v>6-19</c:v>
                </c:pt>
                <c:pt idx="64">
                  <c:v>12-19</c:v>
                </c:pt>
              </c:strCache>
            </c:strRef>
          </c:cat>
          <c:val>
            <c:numRef>
              <c:f>'Cleaned CL Download'!$H$3:$H$67</c:f>
              <c:numCache>
                <c:ptCount val="65"/>
                <c:pt idx="0">
                  <c:v>98.7</c:v>
                </c:pt>
                <c:pt idx="1">
                  <c:v>98.88</c:v>
                </c:pt>
                <c:pt idx="2">
                  <c:v>99.12</c:v>
                </c:pt>
                <c:pt idx="3">
                  <c:v>99.41</c:v>
                </c:pt>
                <c:pt idx="4">
                  <c:v>99.66</c:v>
                </c:pt>
                <c:pt idx="5">
                  <c:v>99.81</c:v>
                </c:pt>
                <c:pt idx="6">
                  <c:v>99.82</c:v>
                </c:pt>
                <c:pt idx="7">
                  <c:v>99.77</c:v>
                </c:pt>
                <c:pt idx="8">
                  <c:v>99.68</c:v>
                </c:pt>
                <c:pt idx="9">
                  <c:v>99.59</c:v>
                </c:pt>
                <c:pt idx="10">
                  <c:v>99.5</c:v>
                </c:pt>
                <c:pt idx="11">
                  <c:v>99.26</c:v>
                </c:pt>
                <c:pt idx="12">
                  <c:v>99</c:v>
                </c:pt>
                <c:pt idx="13">
                  <c:v>98.72</c:v>
                </c:pt>
                <c:pt idx="14">
                  <c:v>98.42</c:v>
                </c:pt>
                <c:pt idx="15">
                  <c:v>98.12</c:v>
                </c:pt>
                <c:pt idx="16">
                  <c:v>97.83</c:v>
                </c:pt>
                <c:pt idx="17">
                  <c:v>97.51</c:v>
                </c:pt>
                <c:pt idx="18">
                  <c:v>97.21</c:v>
                </c:pt>
                <c:pt idx="19">
                  <c:v>96.93</c:v>
                </c:pt>
                <c:pt idx="20">
                  <c:v>96.72</c:v>
                </c:pt>
                <c:pt idx="21">
                  <c:v>96.53</c:v>
                </c:pt>
                <c:pt idx="22">
                  <c:v>96.35</c:v>
                </c:pt>
                <c:pt idx="23">
                  <c:v>95.97</c:v>
                </c:pt>
                <c:pt idx="24">
                  <c:v>95.57</c:v>
                </c:pt>
                <c:pt idx="25">
                  <c:v>95.23</c:v>
                </c:pt>
                <c:pt idx="26">
                  <c:v>94.91</c:v>
                </c:pt>
                <c:pt idx="27">
                  <c:v>94.62</c:v>
                </c:pt>
                <c:pt idx="28">
                  <c:v>94.34</c:v>
                </c:pt>
                <c:pt idx="29">
                  <c:v>94.07</c:v>
                </c:pt>
                <c:pt idx="30">
                  <c:v>93.83</c:v>
                </c:pt>
                <c:pt idx="31">
                  <c:v>93.6</c:v>
                </c:pt>
                <c:pt idx="32">
                  <c:v>93.38</c:v>
                </c:pt>
                <c:pt idx="33">
                  <c:v>93.17</c:v>
                </c:pt>
                <c:pt idx="34">
                  <c:v>92.99</c:v>
                </c:pt>
                <c:pt idx="35">
                  <c:v>92.76</c:v>
                </c:pt>
                <c:pt idx="36">
                  <c:v>92.54</c:v>
                </c:pt>
                <c:pt idx="37">
                  <c:v>92.32</c:v>
                </c:pt>
                <c:pt idx="38">
                  <c:v>92.11</c:v>
                </c:pt>
                <c:pt idx="39">
                  <c:v>91.91</c:v>
                </c:pt>
                <c:pt idx="40">
                  <c:v>91.72</c:v>
                </c:pt>
                <c:pt idx="41">
                  <c:v>91.55</c:v>
                </c:pt>
                <c:pt idx="42">
                  <c:v>91.39</c:v>
                </c:pt>
                <c:pt idx="43">
                  <c:v>91.24</c:v>
                </c:pt>
                <c:pt idx="44">
                  <c:v>91.09</c:v>
                </c:pt>
                <c:pt idx="45">
                  <c:v>90.95</c:v>
                </c:pt>
                <c:pt idx="46">
                  <c:v>90.82</c:v>
                </c:pt>
                <c:pt idx="47">
                  <c:v>90.71</c:v>
                </c:pt>
                <c:pt idx="48">
                  <c:v>90.61</c:v>
                </c:pt>
                <c:pt idx="49">
                  <c:v>90.52</c:v>
                </c:pt>
                <c:pt idx="50">
                  <c:v>90.43</c:v>
                </c:pt>
                <c:pt idx="51">
                  <c:v>90.34</c:v>
                </c:pt>
                <c:pt idx="52">
                  <c:v>90.25</c:v>
                </c:pt>
                <c:pt idx="53">
                  <c:v>90.17</c:v>
                </c:pt>
                <c:pt idx="54">
                  <c:v>90.09</c:v>
                </c:pt>
                <c:pt idx="55">
                  <c:v>90.02</c:v>
                </c:pt>
                <c:pt idx="56">
                  <c:v>89.95</c:v>
                </c:pt>
                <c:pt idx="57">
                  <c:v>89.88</c:v>
                </c:pt>
                <c:pt idx="58">
                  <c:v>89.82</c:v>
                </c:pt>
                <c:pt idx="59">
                  <c:v>89.82</c:v>
                </c:pt>
                <c:pt idx="60">
                  <c:v>89.86</c:v>
                </c:pt>
                <c:pt idx="61">
                  <c:v>90.06</c:v>
                </c:pt>
                <c:pt idx="62">
                  <c:v>90.27</c:v>
                </c:pt>
                <c:pt idx="63">
                  <c:v>90.63</c:v>
                </c:pt>
                <c:pt idx="64">
                  <c:v>90.99</c:v>
                </c:pt>
              </c:numCache>
            </c:numRef>
          </c:val>
          <c:smooth val="0"/>
        </c:ser>
        <c:marker val="1"/>
        <c:axId val="13848912"/>
        <c:axId val="57531345"/>
      </c:lineChart>
      <c:catAx>
        <c:axId val="1384891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25" b="0" i="0" u="none" baseline="0">
                <a:solidFill>
                  <a:srgbClr val="000000"/>
                </a:solidFill>
                <a:latin typeface="Arial"/>
                <a:ea typeface="Arial"/>
                <a:cs typeface="Arial"/>
              </a:defRPr>
            </a:pPr>
          </a:p>
        </c:txPr>
        <c:crossAx val="57531345"/>
        <c:crosses val="autoZero"/>
        <c:auto val="1"/>
        <c:lblOffset val="100"/>
        <c:tickLblSkip val="3"/>
        <c:noMultiLvlLbl val="0"/>
      </c:catAx>
      <c:valAx>
        <c:axId val="57531345"/>
        <c:scaling>
          <c:orientation val="minMax"/>
          <c:min val="6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8489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Oil Forward Price (Last Trade)</a:t>
            </a:r>
          </a:p>
        </c:rich>
      </c:tx>
      <c:layout>
        <c:manualLayout>
          <c:xMode val="factor"/>
          <c:yMode val="factor"/>
          <c:x val="0.001"/>
          <c:y val="0"/>
        </c:manualLayout>
      </c:layout>
      <c:spPr>
        <a:noFill/>
        <a:ln>
          <a:noFill/>
        </a:ln>
      </c:spPr>
    </c:title>
    <c:plotArea>
      <c:layout>
        <c:manualLayout>
          <c:xMode val="edge"/>
          <c:yMode val="edge"/>
          <c:x val="0.01125"/>
          <c:y val="0.10575"/>
          <c:w val="0.97725"/>
          <c:h val="0.878"/>
        </c:manualLayout>
      </c:layout>
      <c:lineChart>
        <c:grouping val="standard"/>
        <c:varyColors val="0"/>
        <c:ser>
          <c:idx val="0"/>
          <c:order val="0"/>
          <c:tx>
            <c:v>Last Trade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'Cleaned CL Download'!$F$3:$F$67</c:f>
              <c:strCache>
                <c:ptCount val="65"/>
                <c:pt idx="0">
                  <c:v>2-12</c:v>
                </c:pt>
                <c:pt idx="1">
                  <c:v>3-12</c:v>
                </c:pt>
                <c:pt idx="2">
                  <c:v>4-12</c:v>
                </c:pt>
                <c:pt idx="3">
                  <c:v>5-12</c:v>
                </c:pt>
                <c:pt idx="4">
                  <c:v>6-12</c:v>
                </c:pt>
                <c:pt idx="5">
                  <c:v>7-12</c:v>
                </c:pt>
                <c:pt idx="6">
                  <c:v>8-12</c:v>
                </c:pt>
                <c:pt idx="7">
                  <c:v>9-12</c:v>
                </c:pt>
                <c:pt idx="8">
                  <c:v>10-12</c:v>
                </c:pt>
                <c:pt idx="9">
                  <c:v>11-12</c:v>
                </c:pt>
                <c:pt idx="10">
                  <c:v>12-12</c:v>
                </c:pt>
                <c:pt idx="11">
                  <c:v>1-13</c:v>
                </c:pt>
                <c:pt idx="12">
                  <c:v>2-13</c:v>
                </c:pt>
                <c:pt idx="13">
                  <c:v>3-13</c:v>
                </c:pt>
                <c:pt idx="14">
                  <c:v>4-13</c:v>
                </c:pt>
                <c:pt idx="15">
                  <c:v>5-13</c:v>
                </c:pt>
                <c:pt idx="16">
                  <c:v>6-13</c:v>
                </c:pt>
                <c:pt idx="17">
                  <c:v>7-13</c:v>
                </c:pt>
                <c:pt idx="18">
                  <c:v>8-13</c:v>
                </c:pt>
                <c:pt idx="19">
                  <c:v>9-13</c:v>
                </c:pt>
                <c:pt idx="20">
                  <c:v>10-13</c:v>
                </c:pt>
                <c:pt idx="21">
                  <c:v>11-13</c:v>
                </c:pt>
                <c:pt idx="22">
                  <c:v>12-13</c:v>
                </c:pt>
                <c:pt idx="23">
                  <c:v>1-14</c:v>
                </c:pt>
                <c:pt idx="24">
                  <c:v>2-14</c:v>
                </c:pt>
                <c:pt idx="25">
                  <c:v>3-14</c:v>
                </c:pt>
                <c:pt idx="26">
                  <c:v>4-14</c:v>
                </c:pt>
                <c:pt idx="27">
                  <c:v>5-14</c:v>
                </c:pt>
                <c:pt idx="28">
                  <c:v>6-14</c:v>
                </c:pt>
                <c:pt idx="29">
                  <c:v>7-14</c:v>
                </c:pt>
                <c:pt idx="30">
                  <c:v>8-14</c:v>
                </c:pt>
                <c:pt idx="31">
                  <c:v>9-14</c:v>
                </c:pt>
                <c:pt idx="32">
                  <c:v>10-14</c:v>
                </c:pt>
                <c:pt idx="33">
                  <c:v>11-14</c:v>
                </c:pt>
                <c:pt idx="34">
                  <c:v>12-14</c:v>
                </c:pt>
                <c:pt idx="35">
                  <c:v>1-15</c:v>
                </c:pt>
                <c:pt idx="36">
                  <c:v>2-15</c:v>
                </c:pt>
                <c:pt idx="37">
                  <c:v>3-15</c:v>
                </c:pt>
                <c:pt idx="38">
                  <c:v>4-15</c:v>
                </c:pt>
                <c:pt idx="39">
                  <c:v>5-15</c:v>
                </c:pt>
                <c:pt idx="40">
                  <c:v>6-15</c:v>
                </c:pt>
                <c:pt idx="41">
                  <c:v>7-15</c:v>
                </c:pt>
                <c:pt idx="42">
                  <c:v>8-15</c:v>
                </c:pt>
                <c:pt idx="43">
                  <c:v>9-15</c:v>
                </c:pt>
                <c:pt idx="44">
                  <c:v>10-15</c:v>
                </c:pt>
                <c:pt idx="45">
                  <c:v>11-15</c:v>
                </c:pt>
                <c:pt idx="46">
                  <c:v>12-15</c:v>
                </c:pt>
                <c:pt idx="47">
                  <c:v>1-16</c:v>
                </c:pt>
                <c:pt idx="48">
                  <c:v>2-16</c:v>
                </c:pt>
                <c:pt idx="49">
                  <c:v>3-16</c:v>
                </c:pt>
                <c:pt idx="50">
                  <c:v>4-16</c:v>
                </c:pt>
                <c:pt idx="51">
                  <c:v>5-16</c:v>
                </c:pt>
                <c:pt idx="52">
                  <c:v>6-16</c:v>
                </c:pt>
                <c:pt idx="53">
                  <c:v>7-16</c:v>
                </c:pt>
                <c:pt idx="54">
                  <c:v>8-16</c:v>
                </c:pt>
                <c:pt idx="55">
                  <c:v>9-16</c:v>
                </c:pt>
                <c:pt idx="56">
                  <c:v>10-16</c:v>
                </c:pt>
                <c:pt idx="57">
                  <c:v>11-16</c:v>
                </c:pt>
                <c:pt idx="58">
                  <c:v>12-16</c:v>
                </c:pt>
                <c:pt idx="59">
                  <c:v>6-17</c:v>
                </c:pt>
                <c:pt idx="60">
                  <c:v>12-17</c:v>
                </c:pt>
                <c:pt idx="61">
                  <c:v>6-18</c:v>
                </c:pt>
                <c:pt idx="62">
                  <c:v>12-18</c:v>
                </c:pt>
                <c:pt idx="63">
                  <c:v>6-19</c:v>
                </c:pt>
                <c:pt idx="64">
                  <c:v>12-19</c:v>
                </c:pt>
              </c:strCache>
            </c:strRef>
          </c:cat>
          <c:val>
            <c:numRef>
              <c:f>'Cleaned CL Download'!$H$3:$H$67</c:f>
              <c:numCache>
                <c:ptCount val="65"/>
                <c:pt idx="0">
                  <c:v>98.7</c:v>
                </c:pt>
                <c:pt idx="1">
                  <c:v>98.88</c:v>
                </c:pt>
                <c:pt idx="2">
                  <c:v>99.12</c:v>
                </c:pt>
                <c:pt idx="3">
                  <c:v>99.41</c:v>
                </c:pt>
                <c:pt idx="4">
                  <c:v>99.66</c:v>
                </c:pt>
                <c:pt idx="5">
                  <c:v>99.81</c:v>
                </c:pt>
                <c:pt idx="6">
                  <c:v>99.82</c:v>
                </c:pt>
                <c:pt idx="7">
                  <c:v>99.77</c:v>
                </c:pt>
                <c:pt idx="8">
                  <c:v>99.68</c:v>
                </c:pt>
                <c:pt idx="9">
                  <c:v>99.59</c:v>
                </c:pt>
                <c:pt idx="10">
                  <c:v>99.5</c:v>
                </c:pt>
                <c:pt idx="11">
                  <c:v>99.26</c:v>
                </c:pt>
                <c:pt idx="12">
                  <c:v>99</c:v>
                </c:pt>
                <c:pt idx="13">
                  <c:v>98.72</c:v>
                </c:pt>
                <c:pt idx="14">
                  <c:v>98.42</c:v>
                </c:pt>
                <c:pt idx="15">
                  <c:v>98.12</c:v>
                </c:pt>
                <c:pt idx="16">
                  <c:v>97.83</c:v>
                </c:pt>
                <c:pt idx="17">
                  <c:v>97.51</c:v>
                </c:pt>
                <c:pt idx="18">
                  <c:v>97.21</c:v>
                </c:pt>
                <c:pt idx="19">
                  <c:v>96.93</c:v>
                </c:pt>
                <c:pt idx="20">
                  <c:v>96.72</c:v>
                </c:pt>
                <c:pt idx="21">
                  <c:v>96.53</c:v>
                </c:pt>
                <c:pt idx="22">
                  <c:v>96.35</c:v>
                </c:pt>
                <c:pt idx="23">
                  <c:v>95.97</c:v>
                </c:pt>
                <c:pt idx="24">
                  <c:v>95.57</c:v>
                </c:pt>
                <c:pt idx="25">
                  <c:v>95.23</c:v>
                </c:pt>
                <c:pt idx="26">
                  <c:v>94.91</c:v>
                </c:pt>
                <c:pt idx="27">
                  <c:v>94.62</c:v>
                </c:pt>
                <c:pt idx="28">
                  <c:v>94.34</c:v>
                </c:pt>
                <c:pt idx="29">
                  <c:v>94.07</c:v>
                </c:pt>
                <c:pt idx="30">
                  <c:v>93.83</c:v>
                </c:pt>
                <c:pt idx="31">
                  <c:v>93.6</c:v>
                </c:pt>
                <c:pt idx="32">
                  <c:v>93.38</c:v>
                </c:pt>
                <c:pt idx="33">
                  <c:v>93.17</c:v>
                </c:pt>
                <c:pt idx="34">
                  <c:v>92.99</c:v>
                </c:pt>
                <c:pt idx="35">
                  <c:v>92.76</c:v>
                </c:pt>
                <c:pt idx="36">
                  <c:v>92.54</c:v>
                </c:pt>
                <c:pt idx="37">
                  <c:v>92.32</c:v>
                </c:pt>
                <c:pt idx="38">
                  <c:v>92.11</c:v>
                </c:pt>
                <c:pt idx="39">
                  <c:v>91.91</c:v>
                </c:pt>
                <c:pt idx="40">
                  <c:v>91.72</c:v>
                </c:pt>
                <c:pt idx="41">
                  <c:v>91.55</c:v>
                </c:pt>
                <c:pt idx="42">
                  <c:v>91.39</c:v>
                </c:pt>
                <c:pt idx="43">
                  <c:v>91.24</c:v>
                </c:pt>
                <c:pt idx="44">
                  <c:v>91.09</c:v>
                </c:pt>
                <c:pt idx="45">
                  <c:v>90.95</c:v>
                </c:pt>
                <c:pt idx="46">
                  <c:v>90.82</c:v>
                </c:pt>
                <c:pt idx="47">
                  <c:v>90.71</c:v>
                </c:pt>
                <c:pt idx="48">
                  <c:v>90.61</c:v>
                </c:pt>
                <c:pt idx="49">
                  <c:v>90.52</c:v>
                </c:pt>
                <c:pt idx="50">
                  <c:v>90.43</c:v>
                </c:pt>
                <c:pt idx="51">
                  <c:v>90.34</c:v>
                </c:pt>
                <c:pt idx="52">
                  <c:v>90.25</c:v>
                </c:pt>
                <c:pt idx="53">
                  <c:v>90.17</c:v>
                </c:pt>
                <c:pt idx="54">
                  <c:v>90.09</c:v>
                </c:pt>
                <c:pt idx="55">
                  <c:v>90.02</c:v>
                </c:pt>
                <c:pt idx="56">
                  <c:v>89.95</c:v>
                </c:pt>
                <c:pt idx="57">
                  <c:v>89.88</c:v>
                </c:pt>
                <c:pt idx="58">
                  <c:v>89.82</c:v>
                </c:pt>
                <c:pt idx="59">
                  <c:v>89.82</c:v>
                </c:pt>
                <c:pt idx="60">
                  <c:v>89.86</c:v>
                </c:pt>
                <c:pt idx="61">
                  <c:v>90.06</c:v>
                </c:pt>
                <c:pt idx="62">
                  <c:v>90.27</c:v>
                </c:pt>
                <c:pt idx="63">
                  <c:v>90.63</c:v>
                </c:pt>
                <c:pt idx="64">
                  <c:v>90.99</c:v>
                </c:pt>
              </c:numCache>
            </c:numRef>
          </c:val>
          <c:smooth val="0"/>
        </c:ser>
        <c:marker val="1"/>
        <c:axId val="48020058"/>
        <c:axId val="29527339"/>
      </c:lineChart>
      <c:catAx>
        <c:axId val="480200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9527339"/>
        <c:crosses val="autoZero"/>
        <c:auto val="1"/>
        <c:lblOffset val="100"/>
        <c:tickLblSkip val="12"/>
        <c:tickMarkSkip val="12"/>
        <c:noMultiLvlLbl val="0"/>
      </c:catAx>
      <c:valAx>
        <c:axId val="29527339"/>
        <c:scaling>
          <c:orientation val="minMax"/>
          <c:min val="7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020058"/>
        <c:crossesAt val="1"/>
        <c:crossBetween val="between"/>
        <c:dispUnits/>
        <c:minorUnit val="4"/>
      </c:valAx>
      <c:spPr>
        <a:blipFill>
          <a:blip r:embed="rId2"/>
          <a:srcRect/>
          <a:tile sx="100000" sy="100000" flip="none" algn="tl"/>
        </a:blip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Gas Forward Pricing (Last Trades)</a:t>
            </a:r>
          </a:p>
        </c:rich>
      </c:tx>
      <c:layout>
        <c:manualLayout>
          <c:xMode val="factor"/>
          <c:yMode val="factor"/>
          <c:x val="0"/>
          <c:y val="-0.00175"/>
        </c:manualLayout>
      </c:layout>
      <c:spPr>
        <a:noFill/>
        <a:ln>
          <a:noFill/>
        </a:ln>
      </c:spPr>
    </c:title>
    <c:plotArea>
      <c:layout>
        <c:manualLayout>
          <c:xMode val="edge"/>
          <c:yMode val="edge"/>
          <c:x val="0.01125"/>
          <c:y val="0.106"/>
          <c:w val="0.97725"/>
          <c:h val="0.87775"/>
        </c:manualLayout>
      </c:layout>
      <c:lineChart>
        <c:grouping val="standard"/>
        <c:varyColors val="0"/>
        <c:ser>
          <c:idx val="0"/>
          <c:order val="0"/>
          <c:tx>
            <c:v>Last Trade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'Cleaned NG Download'!$F$3:$F$128</c:f>
              <c:strCache>
                <c:ptCount val="126"/>
                <c:pt idx="0">
                  <c:v>2-12</c:v>
                </c:pt>
                <c:pt idx="1">
                  <c:v>3-12</c:v>
                </c:pt>
                <c:pt idx="2">
                  <c:v>4-12</c:v>
                </c:pt>
                <c:pt idx="3">
                  <c:v>5-12</c:v>
                </c:pt>
                <c:pt idx="4">
                  <c:v>6-12</c:v>
                </c:pt>
                <c:pt idx="5">
                  <c:v>7-12</c:v>
                </c:pt>
                <c:pt idx="6">
                  <c:v>8-12</c:v>
                </c:pt>
                <c:pt idx="7">
                  <c:v>9-12</c:v>
                </c:pt>
                <c:pt idx="8">
                  <c:v>10-12</c:v>
                </c:pt>
                <c:pt idx="9">
                  <c:v>11-12</c:v>
                </c:pt>
                <c:pt idx="10">
                  <c:v>12-12</c:v>
                </c:pt>
                <c:pt idx="11">
                  <c:v>1-13</c:v>
                </c:pt>
                <c:pt idx="12">
                  <c:v>2-13</c:v>
                </c:pt>
                <c:pt idx="13">
                  <c:v>3-13</c:v>
                </c:pt>
                <c:pt idx="14">
                  <c:v>4-13</c:v>
                </c:pt>
                <c:pt idx="15">
                  <c:v>5-13</c:v>
                </c:pt>
                <c:pt idx="16">
                  <c:v>6-13</c:v>
                </c:pt>
                <c:pt idx="17">
                  <c:v>7-13</c:v>
                </c:pt>
                <c:pt idx="18">
                  <c:v>8-13</c:v>
                </c:pt>
                <c:pt idx="19">
                  <c:v>9-13</c:v>
                </c:pt>
                <c:pt idx="20">
                  <c:v>10-13</c:v>
                </c:pt>
                <c:pt idx="21">
                  <c:v>11-13</c:v>
                </c:pt>
                <c:pt idx="22">
                  <c:v>12-13</c:v>
                </c:pt>
                <c:pt idx="23">
                  <c:v>1-14</c:v>
                </c:pt>
                <c:pt idx="24">
                  <c:v>2-14</c:v>
                </c:pt>
                <c:pt idx="25">
                  <c:v>3-14</c:v>
                </c:pt>
                <c:pt idx="26">
                  <c:v>4-14</c:v>
                </c:pt>
                <c:pt idx="27">
                  <c:v>5-14</c:v>
                </c:pt>
                <c:pt idx="28">
                  <c:v>6-14</c:v>
                </c:pt>
                <c:pt idx="29">
                  <c:v>7-14</c:v>
                </c:pt>
                <c:pt idx="30">
                  <c:v>8-14</c:v>
                </c:pt>
                <c:pt idx="31">
                  <c:v>9-14</c:v>
                </c:pt>
                <c:pt idx="32">
                  <c:v>10-14</c:v>
                </c:pt>
                <c:pt idx="33">
                  <c:v>11-14</c:v>
                </c:pt>
                <c:pt idx="34">
                  <c:v>12-14</c:v>
                </c:pt>
                <c:pt idx="35">
                  <c:v>1-15</c:v>
                </c:pt>
                <c:pt idx="36">
                  <c:v>2-15</c:v>
                </c:pt>
                <c:pt idx="37">
                  <c:v>3-15</c:v>
                </c:pt>
                <c:pt idx="38">
                  <c:v>4-15</c:v>
                </c:pt>
                <c:pt idx="39">
                  <c:v>5-15</c:v>
                </c:pt>
                <c:pt idx="40">
                  <c:v>6-15</c:v>
                </c:pt>
                <c:pt idx="41">
                  <c:v>7-15</c:v>
                </c:pt>
                <c:pt idx="42">
                  <c:v>8-15</c:v>
                </c:pt>
                <c:pt idx="43">
                  <c:v>9-15</c:v>
                </c:pt>
                <c:pt idx="44">
                  <c:v>10-15</c:v>
                </c:pt>
                <c:pt idx="45">
                  <c:v>11-15</c:v>
                </c:pt>
                <c:pt idx="46">
                  <c:v>12-15</c:v>
                </c:pt>
                <c:pt idx="47">
                  <c:v>1-16</c:v>
                </c:pt>
                <c:pt idx="48">
                  <c:v>2-16</c:v>
                </c:pt>
                <c:pt idx="49">
                  <c:v>3-16</c:v>
                </c:pt>
                <c:pt idx="50">
                  <c:v>4-16</c:v>
                </c:pt>
                <c:pt idx="51">
                  <c:v>5-16</c:v>
                </c:pt>
                <c:pt idx="52">
                  <c:v>6-16</c:v>
                </c:pt>
                <c:pt idx="53">
                  <c:v>7-16</c:v>
                </c:pt>
                <c:pt idx="54">
                  <c:v>8-16</c:v>
                </c:pt>
                <c:pt idx="55">
                  <c:v>9-16</c:v>
                </c:pt>
                <c:pt idx="56">
                  <c:v>10-16</c:v>
                </c:pt>
                <c:pt idx="57">
                  <c:v>11-16</c:v>
                </c:pt>
                <c:pt idx="58">
                  <c:v>12-16</c:v>
                </c:pt>
                <c:pt idx="59">
                  <c:v>1-17</c:v>
                </c:pt>
                <c:pt idx="60">
                  <c:v>2-17</c:v>
                </c:pt>
                <c:pt idx="61">
                  <c:v>3-17</c:v>
                </c:pt>
                <c:pt idx="62">
                  <c:v>4-17</c:v>
                </c:pt>
                <c:pt idx="63">
                  <c:v>5-17</c:v>
                </c:pt>
                <c:pt idx="64">
                  <c:v>6-17</c:v>
                </c:pt>
                <c:pt idx="65">
                  <c:v>7-17</c:v>
                </c:pt>
                <c:pt idx="66">
                  <c:v>8-17</c:v>
                </c:pt>
                <c:pt idx="67">
                  <c:v>9-17</c:v>
                </c:pt>
                <c:pt idx="68">
                  <c:v>10-17</c:v>
                </c:pt>
                <c:pt idx="69">
                  <c:v>11-17</c:v>
                </c:pt>
                <c:pt idx="70">
                  <c:v>12-17</c:v>
                </c:pt>
                <c:pt idx="71">
                  <c:v>1-18</c:v>
                </c:pt>
                <c:pt idx="72">
                  <c:v>2-18</c:v>
                </c:pt>
                <c:pt idx="73">
                  <c:v>3-18</c:v>
                </c:pt>
                <c:pt idx="74">
                  <c:v>4-18</c:v>
                </c:pt>
                <c:pt idx="75">
                  <c:v>5-18</c:v>
                </c:pt>
                <c:pt idx="76">
                  <c:v>6-18</c:v>
                </c:pt>
                <c:pt idx="77">
                  <c:v>7-18</c:v>
                </c:pt>
                <c:pt idx="78">
                  <c:v>8-18</c:v>
                </c:pt>
                <c:pt idx="79">
                  <c:v>9-18</c:v>
                </c:pt>
                <c:pt idx="80">
                  <c:v>10-18</c:v>
                </c:pt>
                <c:pt idx="81">
                  <c:v>11-18</c:v>
                </c:pt>
                <c:pt idx="82">
                  <c:v>12-18</c:v>
                </c:pt>
                <c:pt idx="83">
                  <c:v>1-19</c:v>
                </c:pt>
                <c:pt idx="84">
                  <c:v>2-19</c:v>
                </c:pt>
                <c:pt idx="85">
                  <c:v>3-19</c:v>
                </c:pt>
                <c:pt idx="86">
                  <c:v>4-19</c:v>
                </c:pt>
                <c:pt idx="87">
                  <c:v>5-19</c:v>
                </c:pt>
                <c:pt idx="88">
                  <c:v>6-19</c:v>
                </c:pt>
                <c:pt idx="89">
                  <c:v>7-19</c:v>
                </c:pt>
                <c:pt idx="90">
                  <c:v>8-19</c:v>
                </c:pt>
                <c:pt idx="91">
                  <c:v>9-19</c:v>
                </c:pt>
                <c:pt idx="92">
                  <c:v>10-19</c:v>
                </c:pt>
                <c:pt idx="93">
                  <c:v>11-19</c:v>
                </c:pt>
                <c:pt idx="94">
                  <c:v>12-19</c:v>
                </c:pt>
                <c:pt idx="95">
                  <c:v>1-20</c:v>
                </c:pt>
                <c:pt idx="96">
                  <c:v>2-20</c:v>
                </c:pt>
                <c:pt idx="97">
                  <c:v>3-20</c:v>
                </c:pt>
                <c:pt idx="98">
                  <c:v>4-20</c:v>
                </c:pt>
                <c:pt idx="99">
                  <c:v>5-20</c:v>
                </c:pt>
                <c:pt idx="100">
                  <c:v>6-20</c:v>
                </c:pt>
                <c:pt idx="101">
                  <c:v>7-20</c:v>
                </c:pt>
                <c:pt idx="102">
                  <c:v>8-20</c:v>
                </c:pt>
                <c:pt idx="103">
                  <c:v>9-20</c:v>
                </c:pt>
                <c:pt idx="104">
                  <c:v>10-20</c:v>
                </c:pt>
                <c:pt idx="105">
                  <c:v>11-20</c:v>
                </c:pt>
                <c:pt idx="106">
                  <c:v>12-20</c:v>
                </c:pt>
                <c:pt idx="107">
                  <c:v>1-21</c:v>
                </c:pt>
                <c:pt idx="108">
                  <c:v>2-21</c:v>
                </c:pt>
                <c:pt idx="109">
                  <c:v>3-21</c:v>
                </c:pt>
                <c:pt idx="110">
                  <c:v>4-21</c:v>
                </c:pt>
                <c:pt idx="111">
                  <c:v>5-21</c:v>
                </c:pt>
                <c:pt idx="112">
                  <c:v>6-21</c:v>
                </c:pt>
                <c:pt idx="113">
                  <c:v>7-21</c:v>
                </c:pt>
                <c:pt idx="114">
                  <c:v>8-21</c:v>
                </c:pt>
                <c:pt idx="115">
                  <c:v>9-21</c:v>
                </c:pt>
                <c:pt idx="116">
                  <c:v>10-21</c:v>
                </c:pt>
                <c:pt idx="117">
                  <c:v>11-21</c:v>
                </c:pt>
                <c:pt idx="118">
                  <c:v>12-21</c:v>
                </c:pt>
                <c:pt idx="119">
                  <c:v>1-22</c:v>
                </c:pt>
                <c:pt idx="120">
                  <c:v>2-22</c:v>
                </c:pt>
                <c:pt idx="121">
                  <c:v>3-22</c:v>
                </c:pt>
                <c:pt idx="122">
                  <c:v>4-22</c:v>
                </c:pt>
                <c:pt idx="123">
                  <c:v>5-22</c:v>
                </c:pt>
                <c:pt idx="124">
                  <c:v>6-22</c:v>
                </c:pt>
                <c:pt idx="125">
                  <c:v>7-22</c:v>
                </c:pt>
              </c:strCache>
            </c:strRef>
          </c:cat>
          <c:val>
            <c:numRef>
              <c:f>'Cleaned NG Download'!$H$3:$H$128</c:f>
              <c:numCache>
                <c:ptCount val="126"/>
                <c:pt idx="0">
                  <c:v>2.67</c:v>
                </c:pt>
                <c:pt idx="1">
                  <c:v>2.713</c:v>
                </c:pt>
                <c:pt idx="2">
                  <c:v>2.797</c:v>
                </c:pt>
                <c:pt idx="3">
                  <c:v>2.867</c:v>
                </c:pt>
                <c:pt idx="4">
                  <c:v>2.925</c:v>
                </c:pt>
                <c:pt idx="5">
                  <c:v>2.981</c:v>
                </c:pt>
                <c:pt idx="6">
                  <c:v>3.007</c:v>
                </c:pt>
                <c:pt idx="7">
                  <c:v>3.012</c:v>
                </c:pt>
                <c:pt idx="8">
                  <c:v>3.052</c:v>
                </c:pt>
                <c:pt idx="9">
                  <c:v>3.218</c:v>
                </c:pt>
                <c:pt idx="10">
                  <c:v>3.511</c:v>
                </c:pt>
                <c:pt idx="11">
                  <c:v>3.647</c:v>
                </c:pt>
                <c:pt idx="12">
                  <c:v>3.645</c:v>
                </c:pt>
                <c:pt idx="13">
                  <c:v>3.616</c:v>
                </c:pt>
                <c:pt idx="14">
                  <c:v>3.576</c:v>
                </c:pt>
                <c:pt idx="15">
                  <c:v>3.597</c:v>
                </c:pt>
                <c:pt idx="16">
                  <c:v>3.628</c:v>
                </c:pt>
                <c:pt idx="17">
                  <c:v>3.671</c:v>
                </c:pt>
                <c:pt idx="18">
                  <c:v>3.689</c:v>
                </c:pt>
                <c:pt idx="19">
                  <c:v>3.691</c:v>
                </c:pt>
                <c:pt idx="20">
                  <c:v>3.729</c:v>
                </c:pt>
                <c:pt idx="21">
                  <c:v>3.843</c:v>
                </c:pt>
                <c:pt idx="22">
                  <c:v>4.067</c:v>
                </c:pt>
                <c:pt idx="23">
                  <c:v>4.182</c:v>
                </c:pt>
                <c:pt idx="24">
                  <c:v>4.172</c:v>
                </c:pt>
                <c:pt idx="25">
                  <c:v>4.132</c:v>
                </c:pt>
                <c:pt idx="26">
                  <c:v>4.047</c:v>
                </c:pt>
                <c:pt idx="27">
                  <c:v>4.063</c:v>
                </c:pt>
                <c:pt idx="28">
                  <c:v>4.091</c:v>
                </c:pt>
                <c:pt idx="29">
                  <c:v>4.129</c:v>
                </c:pt>
                <c:pt idx="30">
                  <c:v>4.147</c:v>
                </c:pt>
                <c:pt idx="31">
                  <c:v>4.15</c:v>
                </c:pt>
                <c:pt idx="32">
                  <c:v>4.185</c:v>
                </c:pt>
                <c:pt idx="33">
                  <c:v>4.27</c:v>
                </c:pt>
                <c:pt idx="34">
                  <c:v>4.47</c:v>
                </c:pt>
                <c:pt idx="35">
                  <c:v>4.57</c:v>
                </c:pt>
                <c:pt idx="36">
                  <c:v>4.545</c:v>
                </c:pt>
                <c:pt idx="37">
                  <c:v>4.47</c:v>
                </c:pt>
                <c:pt idx="38">
                  <c:v>4.345</c:v>
                </c:pt>
                <c:pt idx="39">
                  <c:v>4.355</c:v>
                </c:pt>
                <c:pt idx="40">
                  <c:v>4.382</c:v>
                </c:pt>
                <c:pt idx="41">
                  <c:v>4.419</c:v>
                </c:pt>
                <c:pt idx="42">
                  <c:v>4.437</c:v>
                </c:pt>
                <c:pt idx="43">
                  <c:v>4.442</c:v>
                </c:pt>
                <c:pt idx="44">
                  <c:v>4.477</c:v>
                </c:pt>
                <c:pt idx="45">
                  <c:v>4.572</c:v>
                </c:pt>
                <c:pt idx="46">
                  <c:v>4.782</c:v>
                </c:pt>
                <c:pt idx="47">
                  <c:v>4.887</c:v>
                </c:pt>
                <c:pt idx="48">
                  <c:v>4.859</c:v>
                </c:pt>
                <c:pt idx="49">
                  <c:v>4.783</c:v>
                </c:pt>
                <c:pt idx="50">
                  <c:v>4.633</c:v>
                </c:pt>
                <c:pt idx="51">
                  <c:v>4.643</c:v>
                </c:pt>
                <c:pt idx="52">
                  <c:v>4.67</c:v>
                </c:pt>
                <c:pt idx="53">
                  <c:v>4.707</c:v>
                </c:pt>
                <c:pt idx="54">
                  <c:v>4.725</c:v>
                </c:pt>
                <c:pt idx="55">
                  <c:v>4.73</c:v>
                </c:pt>
                <c:pt idx="56">
                  <c:v>4.765</c:v>
                </c:pt>
                <c:pt idx="57">
                  <c:v>4.87</c:v>
                </c:pt>
                <c:pt idx="58">
                  <c:v>5.085</c:v>
                </c:pt>
                <c:pt idx="59">
                  <c:v>5.195</c:v>
                </c:pt>
                <c:pt idx="60">
                  <c:v>5.17</c:v>
                </c:pt>
                <c:pt idx="61">
                  <c:v>5.095</c:v>
                </c:pt>
                <c:pt idx="62">
                  <c:v>4.94</c:v>
                </c:pt>
                <c:pt idx="63">
                  <c:v>4.95</c:v>
                </c:pt>
                <c:pt idx="64">
                  <c:v>4.978</c:v>
                </c:pt>
                <c:pt idx="65">
                  <c:v>5.013</c:v>
                </c:pt>
                <c:pt idx="66">
                  <c:v>5.043</c:v>
                </c:pt>
                <c:pt idx="67">
                  <c:v>5.051</c:v>
                </c:pt>
                <c:pt idx="68">
                  <c:v>5.083</c:v>
                </c:pt>
                <c:pt idx="69">
                  <c:v>5.201</c:v>
                </c:pt>
                <c:pt idx="70">
                  <c:v>5.426</c:v>
                </c:pt>
                <c:pt idx="71">
                  <c:v>5.546</c:v>
                </c:pt>
                <c:pt idx="72">
                  <c:v>5.516</c:v>
                </c:pt>
                <c:pt idx="73">
                  <c:v>5.436</c:v>
                </c:pt>
                <c:pt idx="74">
                  <c:v>5.231</c:v>
                </c:pt>
                <c:pt idx="75">
                  <c:v>5.241</c:v>
                </c:pt>
                <c:pt idx="76">
                  <c:v>5.269</c:v>
                </c:pt>
                <c:pt idx="77">
                  <c:v>5.304</c:v>
                </c:pt>
                <c:pt idx="78">
                  <c:v>5.334</c:v>
                </c:pt>
                <c:pt idx="79">
                  <c:v>5.344</c:v>
                </c:pt>
                <c:pt idx="80">
                  <c:v>5.388</c:v>
                </c:pt>
                <c:pt idx="81">
                  <c:v>5.516</c:v>
                </c:pt>
                <c:pt idx="82">
                  <c:v>5.741</c:v>
                </c:pt>
                <c:pt idx="83">
                  <c:v>5.866</c:v>
                </c:pt>
                <c:pt idx="84">
                  <c:v>5.836</c:v>
                </c:pt>
                <c:pt idx="85">
                  <c:v>5.756</c:v>
                </c:pt>
                <c:pt idx="86">
                  <c:v>5.506</c:v>
                </c:pt>
                <c:pt idx="87">
                  <c:v>5.516</c:v>
                </c:pt>
                <c:pt idx="88">
                  <c:v>5.541</c:v>
                </c:pt>
                <c:pt idx="89">
                  <c:v>5.576</c:v>
                </c:pt>
                <c:pt idx="90">
                  <c:v>5.611</c:v>
                </c:pt>
                <c:pt idx="91">
                  <c:v>5.621</c:v>
                </c:pt>
                <c:pt idx="92">
                  <c:v>5.666</c:v>
                </c:pt>
                <c:pt idx="93">
                  <c:v>5.794</c:v>
                </c:pt>
                <c:pt idx="94">
                  <c:v>6.019</c:v>
                </c:pt>
                <c:pt idx="95">
                  <c:v>6.144</c:v>
                </c:pt>
                <c:pt idx="96">
                  <c:v>6.114</c:v>
                </c:pt>
                <c:pt idx="97">
                  <c:v>6.034</c:v>
                </c:pt>
                <c:pt idx="98">
                  <c:v>5.779</c:v>
                </c:pt>
                <c:pt idx="99">
                  <c:v>5.789</c:v>
                </c:pt>
                <c:pt idx="100">
                  <c:v>5.811</c:v>
                </c:pt>
                <c:pt idx="101">
                  <c:v>5.849</c:v>
                </c:pt>
                <c:pt idx="102">
                  <c:v>5.887</c:v>
                </c:pt>
                <c:pt idx="103">
                  <c:v>5.901</c:v>
                </c:pt>
                <c:pt idx="104">
                  <c:v>5.959</c:v>
                </c:pt>
                <c:pt idx="105">
                  <c:v>6.089</c:v>
                </c:pt>
                <c:pt idx="106">
                  <c:v>6.314</c:v>
                </c:pt>
                <c:pt idx="107">
                  <c:v>6.441</c:v>
                </c:pt>
                <c:pt idx="108">
                  <c:v>6.411</c:v>
                </c:pt>
                <c:pt idx="109">
                  <c:v>6.331</c:v>
                </c:pt>
                <c:pt idx="110">
                  <c:v>6.061</c:v>
                </c:pt>
                <c:pt idx="111">
                  <c:v>6.065</c:v>
                </c:pt>
                <c:pt idx="112">
                  <c:v>6.087</c:v>
                </c:pt>
                <c:pt idx="113">
                  <c:v>6.129</c:v>
                </c:pt>
                <c:pt idx="114">
                  <c:v>6.169</c:v>
                </c:pt>
                <c:pt idx="115">
                  <c:v>6.185</c:v>
                </c:pt>
                <c:pt idx="116">
                  <c:v>6.243</c:v>
                </c:pt>
                <c:pt idx="117">
                  <c:v>6.378</c:v>
                </c:pt>
                <c:pt idx="118">
                  <c:v>6.608</c:v>
                </c:pt>
                <c:pt idx="119">
                  <c:v>6.74</c:v>
                </c:pt>
                <c:pt idx="120">
                  <c:v>6.71</c:v>
                </c:pt>
                <c:pt idx="121">
                  <c:v>6.63</c:v>
                </c:pt>
                <c:pt idx="122">
                  <c:v>6.345</c:v>
                </c:pt>
                <c:pt idx="123">
                  <c:v>6.332</c:v>
                </c:pt>
                <c:pt idx="124">
                  <c:v>6.367</c:v>
                </c:pt>
                <c:pt idx="125">
                  <c:v>6.412</c:v>
                </c:pt>
              </c:numCache>
            </c:numRef>
          </c:val>
          <c:smooth val="0"/>
        </c:ser>
        <c:marker val="1"/>
        <c:axId val="64419460"/>
        <c:axId val="42904229"/>
      </c:lineChart>
      <c:catAx>
        <c:axId val="644194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04229"/>
        <c:crosses val="autoZero"/>
        <c:auto val="1"/>
        <c:lblOffset val="100"/>
        <c:tickLblSkip val="12"/>
        <c:tickMarkSkip val="12"/>
        <c:noMultiLvlLbl val="0"/>
      </c:catAx>
      <c:valAx>
        <c:axId val="42904229"/>
        <c:scaling>
          <c:orientation val="minMax"/>
          <c:min val="3.5"/>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419460"/>
        <c:crossesAt val="1"/>
        <c:crossBetween val="between"/>
        <c:dispUnits/>
      </c:valAx>
      <c:spPr>
        <a:blipFill>
          <a:blip r:embed="rId2"/>
          <a:srcRect/>
          <a:tile sx="100000" sy="100000" flip="none" algn="tl"/>
        </a:blip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18"/>
  </sheetViews>
  <pageMargins left="0.75" right="0.75" top="1" bottom="1" header="0.5" footer="0.5"/>
  <pageSetup horizontalDpi="200" verticalDpi="200" orientation="landscape"/>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11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12</xdr:row>
      <xdr:rowOff>0</xdr:rowOff>
    </xdr:from>
    <xdr:ext cx="7219950" cy="6343650"/>
    <xdr:sp>
      <xdr:nvSpPr>
        <xdr:cNvPr id="1" name="AutoShape 1" descr="image001"/>
        <xdr:cNvSpPr>
          <a:spLocks noChangeAspect="1"/>
        </xdr:cNvSpPr>
      </xdr:nvSpPr>
      <xdr:spPr>
        <a:xfrm>
          <a:off x="0" y="1943100"/>
          <a:ext cx="7219950" cy="6343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xdr:col>
      <xdr:colOff>114300</xdr:colOff>
      <xdr:row>1</xdr:row>
      <xdr:rowOff>95250</xdr:rowOff>
    </xdr:from>
    <xdr:to>
      <xdr:col>12</xdr:col>
      <xdr:colOff>314325</xdr:colOff>
      <xdr:row>35</xdr:row>
      <xdr:rowOff>28575</xdr:rowOff>
    </xdr:to>
    <xdr:pic>
      <xdr:nvPicPr>
        <xdr:cNvPr id="2" name="Picture 2"/>
        <xdr:cNvPicPr preferRelativeResize="1">
          <a:picLocks noChangeAspect="1"/>
        </xdr:cNvPicPr>
      </xdr:nvPicPr>
      <xdr:blipFill>
        <a:blip r:embed="rId1"/>
        <a:stretch>
          <a:fillRect/>
        </a:stretch>
      </xdr:blipFill>
      <xdr:spPr>
        <a:xfrm>
          <a:off x="1333500" y="257175"/>
          <a:ext cx="6296025" cy="5534025"/>
        </a:xfrm>
        <a:prstGeom prst="rect">
          <a:avLst/>
        </a:prstGeom>
        <a:noFill/>
        <a:ln w="1" cmpd="sng">
          <a:noFill/>
        </a:ln>
      </xdr:spPr>
    </xdr:pic>
    <xdr:clientData/>
  </xdr:twoCellAnchor>
  <xdr:twoCellAnchor editAs="oneCell">
    <xdr:from>
      <xdr:col>1</xdr:col>
      <xdr:colOff>0</xdr:colOff>
      <xdr:row>53</xdr:row>
      <xdr:rowOff>0</xdr:rowOff>
    </xdr:from>
    <xdr:to>
      <xdr:col>6</xdr:col>
      <xdr:colOff>495300</xdr:colOff>
      <xdr:row>74</xdr:row>
      <xdr:rowOff>76200</xdr:rowOff>
    </xdr:to>
    <xdr:pic>
      <xdr:nvPicPr>
        <xdr:cNvPr id="3" name="Picture 3"/>
        <xdr:cNvPicPr preferRelativeResize="1">
          <a:picLocks noChangeAspect="1"/>
        </xdr:cNvPicPr>
      </xdr:nvPicPr>
      <xdr:blipFill>
        <a:blip r:embed="rId2"/>
        <a:stretch>
          <a:fillRect/>
        </a:stretch>
      </xdr:blipFill>
      <xdr:spPr>
        <a:xfrm>
          <a:off x="609600" y="8677275"/>
          <a:ext cx="3543300" cy="34766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9525</xdr:rowOff>
    </xdr:from>
    <xdr:to>
      <xdr:col>5</xdr:col>
      <xdr:colOff>114300</xdr:colOff>
      <xdr:row>33</xdr:row>
      <xdr:rowOff>123825</xdr:rowOff>
    </xdr:to>
    <xdr:graphicFrame>
      <xdr:nvGraphicFramePr>
        <xdr:cNvPr id="1" name="Chart 17"/>
        <xdr:cNvGraphicFramePr/>
      </xdr:nvGraphicFramePr>
      <xdr:xfrm>
        <a:off x="295275" y="3086100"/>
        <a:ext cx="5324475" cy="2381250"/>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19</xdr:row>
      <xdr:rowOff>85725</xdr:rowOff>
    </xdr:from>
    <xdr:to>
      <xdr:col>15</xdr:col>
      <xdr:colOff>47625</xdr:colOff>
      <xdr:row>33</xdr:row>
      <xdr:rowOff>114300</xdr:rowOff>
    </xdr:to>
    <xdr:graphicFrame>
      <xdr:nvGraphicFramePr>
        <xdr:cNvPr id="2" name="Chart 18"/>
        <xdr:cNvGraphicFramePr/>
      </xdr:nvGraphicFramePr>
      <xdr:xfrm>
        <a:off x="5934075" y="3162300"/>
        <a:ext cx="5715000" cy="22955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0.7685</cdr:x>
      <cdr:y>0</cdr:y>
    </cdr:from>
    <cdr:to>
      <cdr:x>0.99625</cdr:x>
      <cdr:y>0.04675</cdr:y>
    </cdr:to>
    <cdr:sp>
      <cdr:nvSpPr>
        <cdr:cNvPr id="1" name="Text Box 1"/>
        <cdr:cNvSpPr txBox="1">
          <a:spLocks noChangeArrowheads="1"/>
        </cdr:cNvSpPr>
      </cdr:nvSpPr>
      <cdr:spPr>
        <a:xfrm>
          <a:off x="6667500" y="0"/>
          <a:ext cx="197167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 www.barchart.com</a:t>
          </a:r>
        </a:p>
      </cdr:txBody>
    </cdr:sp>
  </cdr:relSizeAnchor>
  <cdr:relSizeAnchor xmlns:cdr="http://schemas.openxmlformats.org/drawingml/2006/chartDrawing">
    <cdr:from>
      <cdr:x>0</cdr:x>
      <cdr:y>0</cdr:y>
    </cdr:from>
    <cdr:to>
      <cdr:x>0.2495</cdr:x>
      <cdr:y>0.06175</cdr:y>
    </cdr:to>
    <cdr:sp>
      <cdr:nvSpPr>
        <cdr:cNvPr id="2" name="Text Box 2"/>
        <cdr:cNvSpPr txBox="1">
          <a:spLocks noChangeArrowheads="1"/>
        </cdr:cNvSpPr>
      </cdr:nvSpPr>
      <cdr:spPr>
        <a:xfrm>
          <a:off x="0" y="0"/>
          <a:ext cx="2162175" cy="3619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Created by Bill Barnes
</a:t>
          </a:r>
          <a:r>
            <a:rPr lang="en-US" cap="none" sz="1000" b="0" i="0" u="none" baseline="0">
              <a:solidFill>
                <a:srgbClr val="000000"/>
              </a:solidFill>
              <a:latin typeface="Arial"/>
              <a:ea typeface="Arial"/>
              <a:cs typeface="Arial"/>
            </a:rPr>
            <a:t>www.linkedin.com/in/billbarnesmim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0.80025</cdr:x>
      <cdr:y>0.00725</cdr:y>
    </cdr:from>
    <cdr:to>
      <cdr:x>0.99875</cdr:x>
      <cdr:y>0.06975</cdr:y>
    </cdr:to>
    <cdr:sp>
      <cdr:nvSpPr>
        <cdr:cNvPr id="1" name="Text Box 2"/>
        <cdr:cNvSpPr txBox="1">
          <a:spLocks noChangeArrowheads="1"/>
        </cdr:cNvSpPr>
      </cdr:nvSpPr>
      <cdr:spPr>
        <a:xfrm>
          <a:off x="6934200" y="38100"/>
          <a:ext cx="1724025" cy="3714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Source:www.barchart.com</a:t>
          </a:r>
        </a:p>
      </cdr:txBody>
    </cdr:sp>
  </cdr:relSizeAnchor>
  <cdr:relSizeAnchor xmlns:cdr="http://schemas.openxmlformats.org/drawingml/2006/chartDrawing">
    <cdr:from>
      <cdr:x>0</cdr:x>
      <cdr:y>0</cdr:y>
    </cdr:from>
    <cdr:to>
      <cdr:x>0.25325</cdr:x>
      <cdr:y>0.06275</cdr:y>
    </cdr:to>
    <cdr:sp>
      <cdr:nvSpPr>
        <cdr:cNvPr id="2" name="Text Box 3"/>
        <cdr:cNvSpPr txBox="1">
          <a:spLocks noChangeArrowheads="1"/>
        </cdr:cNvSpPr>
      </cdr:nvSpPr>
      <cdr:spPr>
        <a:xfrm>
          <a:off x="0" y="0"/>
          <a:ext cx="2190750" cy="3714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Created by Bill Barnes
</a:t>
          </a:r>
          <a:r>
            <a:rPr lang="en-US" cap="none" sz="1000" b="0" i="0" u="none" baseline="0">
              <a:solidFill>
                <a:srgbClr val="000000"/>
              </a:solidFill>
              <a:latin typeface="Arial"/>
              <a:ea typeface="Arial"/>
              <a:cs typeface="Arial"/>
            </a:rPr>
            <a:t>www.linkedin.com/in/billbarnesmim</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nkedin.com/in/billbarnesmim" TargetMode="External" /><Relationship Id="rId2" Type="http://schemas.openxmlformats.org/officeDocument/2006/relationships/hyperlink" Target="http://www.billbarnes.us/"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linkedin.com/in/billbarnesmim" TargetMode="External" /><Relationship Id="rId2" Type="http://schemas.openxmlformats.org/officeDocument/2006/relationships/hyperlink" Target="http://www.billbarnes.us/" TargetMode="Externa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2"/>
  <dimension ref="A1:B13"/>
  <sheetViews>
    <sheetView zoomScalePageLayoutView="0" workbookViewId="0" topLeftCell="A1">
      <selection activeCell="Q18" sqref="Q18"/>
    </sheetView>
  </sheetViews>
  <sheetFormatPr defaultColWidth="9.140625" defaultRowHeight="12.75"/>
  <sheetData>
    <row r="1" ht="12.75">
      <c r="A1" s="2" t="s">
        <v>73</v>
      </c>
    </row>
    <row r="2" ht="12.75">
      <c r="A2" t="s">
        <v>66</v>
      </c>
    </row>
    <row r="3" ht="12.75">
      <c r="A3" s="22" t="s">
        <v>64</v>
      </c>
    </row>
    <row r="4" ht="12.75">
      <c r="A4" s="22" t="s">
        <v>234</v>
      </c>
    </row>
    <row r="5" ht="12.75">
      <c r="A5" s="2" t="s">
        <v>72</v>
      </c>
    </row>
    <row r="6" ht="12.75">
      <c r="A6" t="s">
        <v>67</v>
      </c>
    </row>
    <row r="7" ht="12.75">
      <c r="A7" t="s">
        <v>70</v>
      </c>
    </row>
    <row r="8" ht="12.75">
      <c r="A8" t="s">
        <v>71</v>
      </c>
    </row>
    <row r="10" ht="12.75">
      <c r="A10" t="s">
        <v>68</v>
      </c>
    </row>
    <row r="11" ht="12.75">
      <c r="B11" t="s">
        <v>69</v>
      </c>
    </row>
    <row r="13" ht="20.25">
      <c r="A13" s="29"/>
    </row>
  </sheetData>
  <sheetProtection/>
  <hyperlinks>
    <hyperlink ref="A3" r:id="rId1" display="www.linkedin.com/in/billbarnesmim"/>
    <hyperlink ref="A4" r:id="rId2" display="www.billbarnes.us"/>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codeName="Sheet1"/>
  <dimension ref="A1:N49"/>
  <sheetViews>
    <sheetView tabSelected="1" zoomScalePageLayoutView="0" workbookViewId="0" topLeftCell="A1">
      <selection activeCell="B1" sqref="B1"/>
    </sheetView>
  </sheetViews>
  <sheetFormatPr defaultColWidth="9.140625" defaultRowHeight="12.75"/>
  <cols>
    <col min="1" max="1" width="29.140625" style="0" customWidth="1"/>
    <col min="2" max="2" width="17.28125" style="0" customWidth="1"/>
    <col min="4" max="4" width="17.8515625" style="0" customWidth="1"/>
  </cols>
  <sheetData>
    <row r="1" ht="12.75">
      <c r="A1" s="2" t="s">
        <v>73</v>
      </c>
    </row>
    <row r="2" ht="12.75">
      <c r="A2" t="s">
        <v>63</v>
      </c>
    </row>
    <row r="3" ht="12.75">
      <c r="A3" s="22" t="s">
        <v>64</v>
      </c>
    </row>
    <row r="4" ht="12.75">
      <c r="A4" s="22" t="s">
        <v>234</v>
      </c>
    </row>
    <row r="5" spans="1:2" ht="12.75">
      <c r="A5" s="9"/>
      <c r="B5" s="7" t="s">
        <v>8</v>
      </c>
    </row>
    <row r="6" spans="1:14" ht="12.75">
      <c r="A6" s="12" t="s">
        <v>24</v>
      </c>
      <c r="B6" s="10">
        <f>+'Cleaned NG Download'!H2</f>
        <v>2.665</v>
      </c>
      <c r="J6" s="7" t="s">
        <v>14</v>
      </c>
      <c r="K6" s="9"/>
      <c r="L6" s="9"/>
      <c r="M6" s="9"/>
      <c r="N6" s="13">
        <f>+'Cleaned CL Download'!H2/'Cleaned NG Download'!H2</f>
        <v>37.03564727954972</v>
      </c>
    </row>
    <row r="7" spans="1:14" ht="12.75">
      <c r="A7" s="18" t="s">
        <v>11</v>
      </c>
      <c r="B7" s="5">
        <f>MAX('Cleaned NG Download'!H3:GH52)</f>
        <v>6</v>
      </c>
      <c r="J7" t="s">
        <v>16</v>
      </c>
      <c r="N7" s="14">
        <f>MAX(Ratio!F2:F64)</f>
        <v>36.96629213483146</v>
      </c>
    </row>
    <row r="8" spans="1:14" ht="12.75">
      <c r="A8" s="18" t="s">
        <v>5</v>
      </c>
      <c r="B8" s="5">
        <f>MIN('Cleaned NG Download'!H3:H128)</f>
        <v>2.67</v>
      </c>
      <c r="J8" t="s">
        <v>17</v>
      </c>
      <c r="N8" s="14">
        <f>MIN(Ratio!F2:F64)</f>
        <v>20.297592997811815</v>
      </c>
    </row>
    <row r="9" spans="1:14" ht="12.75">
      <c r="A9" s="19" t="s">
        <v>7</v>
      </c>
      <c r="B9" s="6">
        <f>AVERAGE('Cleaned NG Download'!H3:H26)</f>
        <v>3.3889166666666672</v>
      </c>
      <c r="N9" s="14"/>
    </row>
    <row r="10" spans="1:14" ht="12.75">
      <c r="A10" s="20" t="s">
        <v>10</v>
      </c>
      <c r="B10" s="8">
        <f>AVERAGE('Cleaned NG Download'!H3:H62)</f>
        <v>4.058966666666667</v>
      </c>
      <c r="J10" s="2" t="s">
        <v>7</v>
      </c>
      <c r="N10" s="14">
        <f>AVERAGE(Ratio!F2:F26)</f>
        <v>29.30270823589769</v>
      </c>
    </row>
    <row r="11" spans="1:14" ht="12.75">
      <c r="A11" s="21" t="s">
        <v>57</v>
      </c>
      <c r="B11" s="11">
        <f>+'Cleaned CL Download'!H2</f>
        <v>98.7</v>
      </c>
      <c r="J11" s="10"/>
      <c r="K11" s="12"/>
      <c r="L11" s="12"/>
      <c r="M11" s="12"/>
      <c r="N11" s="16"/>
    </row>
    <row r="12" spans="1:2" ht="12.75">
      <c r="A12" s="18" t="s">
        <v>12</v>
      </c>
      <c r="B12" s="5">
        <f>MAX('Cleaned CL Download'!H3:H67)</f>
        <v>99.82</v>
      </c>
    </row>
    <row r="13" spans="1:2" ht="12.75">
      <c r="A13" s="18" t="s">
        <v>6</v>
      </c>
      <c r="B13" s="5">
        <f>MIN('Cleaned CL Download'!H3:H67)</f>
        <v>89.82</v>
      </c>
    </row>
    <row r="14" spans="1:2" ht="12.75">
      <c r="A14" s="19" t="s">
        <v>7</v>
      </c>
      <c r="B14" s="6">
        <f>AVERAGE('Cleaned CL Download'!H3:H26)</f>
        <v>98.43791666666665</v>
      </c>
    </row>
    <row r="15" spans="1:2" ht="12.75">
      <c r="A15" s="20" t="s">
        <v>10</v>
      </c>
      <c r="B15" s="8">
        <f>AVERAGE('Cleaned CL Download'!H3:H62)</f>
        <v>94.52050000000001</v>
      </c>
    </row>
    <row r="16" ht="12.75">
      <c r="A16" t="s">
        <v>62</v>
      </c>
    </row>
    <row r="28" ht="12.75">
      <c r="B28" s="3"/>
    </row>
    <row r="30" ht="12.75">
      <c r="B30" s="3">
        <f ca="1">NOW()</f>
        <v>40921.88315138889</v>
      </c>
    </row>
    <row r="35" ht="12.75">
      <c r="B35" s="3"/>
    </row>
    <row r="37" ht="12.75">
      <c r="B37" s="3"/>
    </row>
    <row r="39" spans="1:2" ht="12.75">
      <c r="A39" s="4" t="s">
        <v>9</v>
      </c>
      <c r="B39" s="3">
        <f ca="1">NOW()</f>
        <v>40921.88315138889</v>
      </c>
    </row>
    <row r="41" spans="1:5" ht="12.75">
      <c r="A41" s="36" t="s">
        <v>22</v>
      </c>
      <c r="B41" s="36"/>
      <c r="C41" s="36"/>
      <c r="D41" s="36"/>
      <c r="E41" s="36"/>
    </row>
    <row r="42" spans="2:5" ht="12.75">
      <c r="B42" s="33" t="s">
        <v>20</v>
      </c>
      <c r="C42" s="33"/>
      <c r="D42" s="15"/>
      <c r="E42" s="15"/>
    </row>
    <row r="43" spans="1:5" ht="38.25" customHeight="1">
      <c r="A43" t="s">
        <v>21</v>
      </c>
      <c r="B43" s="25" t="s">
        <v>18</v>
      </c>
      <c r="C43" s="23" t="s">
        <v>19</v>
      </c>
      <c r="D43" s="34" t="s">
        <v>65</v>
      </c>
      <c r="E43" s="35"/>
    </row>
    <row r="44" spans="1:5" ht="12.75">
      <c r="A44" t="s">
        <v>235</v>
      </c>
      <c r="B44" s="28">
        <f>AVERAGE('Cleaned CL Download'!G3:H14)</f>
        <v>99.43333333333334</v>
      </c>
      <c r="C44" s="24">
        <f>AVERAGE('Cleaned NG Download'!G3:H14)</f>
        <v>3.0333333333333337</v>
      </c>
      <c r="D44" s="25"/>
      <c r="E44" s="23"/>
    </row>
    <row r="45" spans="1:5" ht="12.75">
      <c r="A45" t="s">
        <v>236</v>
      </c>
      <c r="B45" s="28">
        <f>AVERAGE('Cleaned CL Download'!G15:H26)</f>
        <v>97.4425</v>
      </c>
      <c r="C45" s="24">
        <f>AVERAGE('Cleaned NG Download'!G15:H26)</f>
        <v>3.7445000000000004</v>
      </c>
      <c r="D45" s="26">
        <f aca="true" t="shared" si="0" ref="D45:E48">(+B45-B44)/B44</f>
        <v>-0.020021790144150266</v>
      </c>
      <c r="E45" s="27">
        <f t="shared" si="0"/>
        <v>0.23445054945054944</v>
      </c>
    </row>
    <row r="46" spans="1:5" ht="12.75">
      <c r="A46" t="s">
        <v>237</v>
      </c>
      <c r="B46" s="28">
        <f>AVERAGE('Cleaned CL Download'!G27:H38)</f>
        <v>94.03916666666667</v>
      </c>
      <c r="C46" s="24">
        <f>AVERAGE('Cleaned NG Download'!G27:H38)</f>
        <v>4.202166666666666</v>
      </c>
      <c r="D46" s="26">
        <f t="shared" si="0"/>
        <v>-0.03492658063302278</v>
      </c>
      <c r="E46" s="27">
        <f t="shared" si="0"/>
        <v>0.12222370587973441</v>
      </c>
    </row>
    <row r="47" spans="1:5" ht="12.75">
      <c r="A47" t="s">
        <v>238</v>
      </c>
      <c r="B47" s="28">
        <f>AVERAGE('Cleaned CL Download'!G39:H50)</f>
        <v>91.52916666666668</v>
      </c>
      <c r="C47" s="24">
        <f>AVERAGE('Cleaned NG Download'!G39:H50)</f>
        <v>4.509416666666667</v>
      </c>
      <c r="D47" s="26">
        <f t="shared" si="0"/>
        <v>-0.026691006406904826</v>
      </c>
      <c r="E47" s="27">
        <f t="shared" si="0"/>
        <v>0.07311704279538352</v>
      </c>
    </row>
    <row r="48" spans="1:5" ht="12.75">
      <c r="A48" t="s">
        <v>239</v>
      </c>
      <c r="B48" s="28">
        <f>AVERAGE('Cleaned CL Download'!G51:H62)</f>
        <v>90.15833333333332</v>
      </c>
      <c r="C48" s="24">
        <f>AVERAGE('Cleaned NG Download'!G51:H62)</f>
        <v>4.805416666666667</v>
      </c>
      <c r="D48" s="26">
        <f t="shared" si="0"/>
        <v>-0.014977010971002307</v>
      </c>
      <c r="E48" s="27">
        <f t="shared" si="0"/>
        <v>0.06564041912294649</v>
      </c>
    </row>
    <row r="49" spans="1:5" ht="12.75">
      <c r="A49" t="s">
        <v>240</v>
      </c>
      <c r="B49" s="28">
        <f>AVERAGE('Cleaned CL Download'!G63:H67)</f>
        <v>90.362</v>
      </c>
      <c r="C49" s="24">
        <f>AVERAGE('Cleaned NG Download'!G63:H74)</f>
        <v>5.124666666666667</v>
      </c>
      <c r="D49" s="26">
        <f>(+B49-B48)/B48</f>
        <v>0.002258988815972022</v>
      </c>
      <c r="E49" s="27">
        <f>(+C49-C48)/C48</f>
        <v>0.06643544611115933</v>
      </c>
    </row>
  </sheetData>
  <sheetProtection/>
  <mergeCells count="3">
    <mergeCell ref="B42:C42"/>
    <mergeCell ref="D43:E43"/>
    <mergeCell ref="A41:E41"/>
  </mergeCells>
  <hyperlinks>
    <hyperlink ref="A3" r:id="rId1" display="www.linkedin.com/in/billbarnesmim"/>
    <hyperlink ref="A4" r:id="rId2" display="www.billbarnes.us"/>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sheetPr codeName="Sheet9"/>
  <dimension ref="A1:C13"/>
  <sheetViews>
    <sheetView zoomScalePageLayoutView="0" workbookViewId="0" topLeftCell="A6">
      <selection activeCell="C13" sqref="C13"/>
    </sheetView>
  </sheetViews>
  <sheetFormatPr defaultColWidth="9.140625" defaultRowHeight="12.75"/>
  <sheetData>
    <row r="1" spans="1:3" ht="12.75">
      <c r="A1" t="s">
        <v>30</v>
      </c>
      <c r="B1" t="s">
        <v>43</v>
      </c>
      <c r="C1">
        <v>1</v>
      </c>
    </row>
    <row r="2" spans="1:3" ht="12.75">
      <c r="A2" t="s">
        <v>31</v>
      </c>
      <c r="B2" t="s">
        <v>44</v>
      </c>
      <c r="C2">
        <v>2</v>
      </c>
    </row>
    <row r="3" spans="1:3" ht="12.75">
      <c r="A3" t="s">
        <v>32</v>
      </c>
      <c r="B3" t="s">
        <v>45</v>
      </c>
      <c r="C3">
        <v>3</v>
      </c>
    </row>
    <row r="4" spans="1:3" ht="12.75">
      <c r="A4" t="s">
        <v>33</v>
      </c>
      <c r="B4" t="s">
        <v>46</v>
      </c>
      <c r="C4">
        <v>4</v>
      </c>
    </row>
    <row r="5" spans="1:3" ht="12.75">
      <c r="A5" t="s">
        <v>34</v>
      </c>
      <c r="B5" t="s">
        <v>47</v>
      </c>
      <c r="C5">
        <v>5</v>
      </c>
    </row>
    <row r="6" spans="1:3" ht="12.75">
      <c r="A6" t="s">
        <v>35</v>
      </c>
      <c r="B6" t="s">
        <v>48</v>
      </c>
      <c r="C6">
        <v>6</v>
      </c>
    </row>
    <row r="7" spans="1:3" ht="12.75">
      <c r="A7" t="s">
        <v>36</v>
      </c>
      <c r="B7" t="s">
        <v>49</v>
      </c>
      <c r="C7">
        <v>7</v>
      </c>
    </row>
    <row r="8" spans="1:3" ht="12.75">
      <c r="A8" t="s">
        <v>37</v>
      </c>
      <c r="B8" t="s">
        <v>50</v>
      </c>
      <c r="C8">
        <v>8</v>
      </c>
    </row>
    <row r="9" spans="1:3" ht="12.75">
      <c r="A9" t="s">
        <v>38</v>
      </c>
      <c r="B9" t="s">
        <v>51</v>
      </c>
      <c r="C9">
        <v>9</v>
      </c>
    </row>
    <row r="10" spans="1:3" ht="12.75">
      <c r="A10" t="s">
        <v>39</v>
      </c>
      <c r="B10" t="s">
        <v>52</v>
      </c>
      <c r="C10">
        <v>10</v>
      </c>
    </row>
    <row r="11" spans="1:3" ht="12.75">
      <c r="A11" t="s">
        <v>40</v>
      </c>
      <c r="B11" t="s">
        <v>53</v>
      </c>
      <c r="C11">
        <v>11</v>
      </c>
    </row>
    <row r="12" spans="1:3" ht="12.75">
      <c r="A12" t="s">
        <v>41</v>
      </c>
      <c r="B12" t="s">
        <v>54</v>
      </c>
      <c r="C12">
        <v>12</v>
      </c>
    </row>
    <row r="13" spans="1:3" ht="12.75">
      <c r="A13" t="s">
        <v>42</v>
      </c>
      <c r="B13" t="s">
        <v>55</v>
      </c>
      <c r="C13" t="s">
        <v>55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J67"/>
  <sheetViews>
    <sheetView zoomScalePageLayoutView="0" workbookViewId="0" topLeftCell="A8">
      <selection activeCell="B37" sqref="B37"/>
    </sheetView>
  </sheetViews>
  <sheetFormatPr defaultColWidth="9.140625" defaultRowHeight="12.75"/>
  <cols>
    <col min="1" max="1" width="14.8515625" style="0" customWidth="1"/>
    <col min="2" max="2" width="6.57421875" style="0" customWidth="1"/>
    <col min="3" max="3" width="7.28125" style="0" customWidth="1"/>
    <col min="4" max="5" width="7.00390625" style="0" customWidth="1"/>
    <col min="6" max="6" width="6.00390625" style="0" customWidth="1"/>
    <col min="7" max="7" width="8.00390625" style="0" customWidth="1"/>
    <col min="8" max="8" width="7.57421875" style="0" bestFit="1" customWidth="1"/>
    <col min="9" max="9" width="9.140625" style="0" bestFit="1" customWidth="1"/>
    <col min="10" max="10" width="5.421875" style="0" customWidth="1"/>
    <col min="11" max="11" width="6.7109375" style="0" customWidth="1"/>
    <col min="12" max="12" width="7.00390625" style="0" customWidth="1"/>
    <col min="13" max="13" width="81.140625" style="0" customWidth="1"/>
    <col min="14" max="14" width="8.140625" style="0" customWidth="1"/>
    <col min="15" max="15" width="6.00390625" style="0" bestFit="1" customWidth="1"/>
    <col min="16" max="16" width="7.28125" style="0" bestFit="1" customWidth="1"/>
    <col min="17" max="19" width="6.00390625" style="0" bestFit="1" customWidth="1"/>
    <col min="20" max="20" width="7.28125" style="0" bestFit="1" customWidth="1"/>
    <col min="21" max="21" width="8.00390625" style="0" bestFit="1" customWidth="1"/>
    <col min="22" max="22" width="10.8515625" style="0" bestFit="1" customWidth="1"/>
  </cols>
  <sheetData>
    <row r="1" spans="1:10" ht="12.75">
      <c r="A1" t="s">
        <v>25</v>
      </c>
      <c r="B1" t="s">
        <v>3</v>
      </c>
      <c r="C1" t="s">
        <v>4</v>
      </c>
      <c r="D1" t="s">
        <v>0</v>
      </c>
      <c r="E1" t="s">
        <v>1</v>
      </c>
      <c r="F1" t="s">
        <v>2</v>
      </c>
      <c r="G1" t="s">
        <v>75</v>
      </c>
      <c r="H1" t="s">
        <v>26</v>
      </c>
      <c r="I1" t="s">
        <v>74</v>
      </c>
      <c r="J1" t="s">
        <v>27</v>
      </c>
    </row>
    <row r="2" spans="1:10" ht="12.75">
      <c r="A2" t="s">
        <v>179</v>
      </c>
      <c r="B2" t="s">
        <v>404</v>
      </c>
      <c r="C2">
        <v>-0.4</v>
      </c>
      <c r="D2">
        <v>0</v>
      </c>
      <c r="E2">
        <v>98.7</v>
      </c>
      <c r="F2">
        <v>98.7</v>
      </c>
      <c r="G2">
        <v>99.1</v>
      </c>
      <c r="H2">
        <v>0</v>
      </c>
      <c r="I2" s="31">
        <v>40921</v>
      </c>
      <c r="J2" t="s">
        <v>241</v>
      </c>
    </row>
    <row r="3" spans="1:10" ht="12.75">
      <c r="A3" s="30" t="s">
        <v>180</v>
      </c>
      <c r="B3" t="s">
        <v>404</v>
      </c>
      <c r="C3">
        <v>-0.4</v>
      </c>
      <c r="D3">
        <v>99.2</v>
      </c>
      <c r="E3">
        <v>100.19</v>
      </c>
      <c r="F3">
        <v>97.7</v>
      </c>
      <c r="G3">
        <v>99.1</v>
      </c>
      <c r="H3" s="32">
        <v>290768</v>
      </c>
      <c r="I3" s="31">
        <v>40921</v>
      </c>
      <c r="J3" t="s">
        <v>241</v>
      </c>
    </row>
    <row r="4" spans="1:10" ht="12.75">
      <c r="A4" s="30" t="s">
        <v>181</v>
      </c>
      <c r="B4" t="s">
        <v>405</v>
      </c>
      <c r="C4">
        <v>-0.43</v>
      </c>
      <c r="D4">
        <v>99.47</v>
      </c>
      <c r="E4">
        <v>100.41</v>
      </c>
      <c r="F4">
        <v>97.93</v>
      </c>
      <c r="G4">
        <v>99.31</v>
      </c>
      <c r="H4" s="32">
        <v>122056</v>
      </c>
      <c r="I4" s="31">
        <v>40921</v>
      </c>
      <c r="J4" t="s">
        <v>241</v>
      </c>
    </row>
    <row r="5" spans="1:10" ht="12.75">
      <c r="A5" s="30" t="s">
        <v>182</v>
      </c>
      <c r="B5" t="s">
        <v>406</v>
      </c>
      <c r="C5">
        <v>-0.44</v>
      </c>
      <c r="D5">
        <v>99.72</v>
      </c>
      <c r="E5">
        <v>100.67</v>
      </c>
      <c r="F5">
        <v>98.25</v>
      </c>
      <c r="G5">
        <v>99.56</v>
      </c>
      <c r="H5" s="32">
        <v>52120</v>
      </c>
      <c r="I5" s="31">
        <v>40921</v>
      </c>
      <c r="J5" t="s">
        <v>241</v>
      </c>
    </row>
    <row r="6" spans="1:10" ht="12.75">
      <c r="A6" s="30" t="s">
        <v>183</v>
      </c>
      <c r="B6" t="s">
        <v>407</v>
      </c>
      <c r="C6">
        <v>-0.42</v>
      </c>
      <c r="D6">
        <v>100.19</v>
      </c>
      <c r="E6">
        <v>100.97</v>
      </c>
      <c r="F6">
        <v>98.66</v>
      </c>
      <c r="G6">
        <v>99.83</v>
      </c>
      <c r="H6" s="32">
        <v>40552</v>
      </c>
      <c r="I6" s="31">
        <v>40921</v>
      </c>
      <c r="J6" t="s">
        <v>241</v>
      </c>
    </row>
    <row r="7" spans="1:10" ht="12.75">
      <c r="A7" s="30" t="s">
        <v>184</v>
      </c>
      <c r="B7" t="s">
        <v>408</v>
      </c>
      <c r="C7">
        <v>-0.39</v>
      </c>
      <c r="D7">
        <v>100.35</v>
      </c>
      <c r="E7">
        <v>101.17</v>
      </c>
      <c r="F7">
        <v>98.89</v>
      </c>
      <c r="G7">
        <v>100.05</v>
      </c>
      <c r="H7" s="32">
        <v>50716</v>
      </c>
      <c r="I7" s="31">
        <v>40921</v>
      </c>
      <c r="J7" t="s">
        <v>241</v>
      </c>
    </row>
    <row r="8" spans="1:10" ht="12.75">
      <c r="A8" s="30" t="s">
        <v>185</v>
      </c>
      <c r="B8" t="s">
        <v>409</v>
      </c>
      <c r="C8">
        <v>-0.35</v>
      </c>
      <c r="D8">
        <v>100.67</v>
      </c>
      <c r="E8">
        <v>100.67</v>
      </c>
      <c r="F8">
        <v>99.07</v>
      </c>
      <c r="G8">
        <v>100.16</v>
      </c>
      <c r="H8" s="32">
        <v>12645</v>
      </c>
      <c r="I8" s="31">
        <v>40921</v>
      </c>
      <c r="J8" t="s">
        <v>241</v>
      </c>
    </row>
    <row r="9" spans="1:10" ht="12.75">
      <c r="A9" s="30" t="s">
        <v>186</v>
      </c>
      <c r="B9" t="s">
        <v>410</v>
      </c>
      <c r="C9">
        <v>-0.29</v>
      </c>
      <c r="D9">
        <v>100.26</v>
      </c>
      <c r="E9">
        <v>100.26</v>
      </c>
      <c r="F9">
        <v>99.37</v>
      </c>
      <c r="G9">
        <v>100.11</v>
      </c>
      <c r="H9" s="32">
        <v>9184</v>
      </c>
      <c r="I9" s="31">
        <v>40921</v>
      </c>
      <c r="J9" t="s">
        <v>241</v>
      </c>
    </row>
    <row r="10" spans="1:10" ht="12.75">
      <c r="A10" s="30" t="s">
        <v>187</v>
      </c>
      <c r="B10" t="s">
        <v>411</v>
      </c>
      <c r="C10">
        <v>-0.21</v>
      </c>
      <c r="D10">
        <v>100.59</v>
      </c>
      <c r="E10">
        <v>101.12</v>
      </c>
      <c r="F10">
        <v>99.12</v>
      </c>
      <c r="G10">
        <v>99.98</v>
      </c>
      <c r="H10" s="32">
        <v>8712</v>
      </c>
      <c r="I10" s="31">
        <v>40921</v>
      </c>
      <c r="J10" t="s">
        <v>241</v>
      </c>
    </row>
    <row r="11" spans="1:10" ht="12.75">
      <c r="A11" s="30" t="s">
        <v>188</v>
      </c>
      <c r="B11" t="s">
        <v>412</v>
      </c>
      <c r="C11">
        <v>-0.14</v>
      </c>
      <c r="D11">
        <v>99.61</v>
      </c>
      <c r="E11">
        <v>99.92</v>
      </c>
      <c r="F11">
        <v>99.3</v>
      </c>
      <c r="G11">
        <v>99.82</v>
      </c>
      <c r="H11" s="32">
        <v>3743</v>
      </c>
      <c r="I11" s="31">
        <v>40921</v>
      </c>
      <c r="J11" t="s">
        <v>241</v>
      </c>
    </row>
    <row r="12" spans="1:10" ht="12.75">
      <c r="A12" s="30" t="s">
        <v>189</v>
      </c>
      <c r="B12" t="s">
        <v>413</v>
      </c>
      <c r="C12">
        <v>-0.08</v>
      </c>
      <c r="D12">
        <v>100.48</v>
      </c>
      <c r="E12">
        <v>100.48</v>
      </c>
      <c r="F12">
        <v>99.29</v>
      </c>
      <c r="G12">
        <v>99.67</v>
      </c>
      <c r="H12" s="32">
        <v>3306</v>
      </c>
      <c r="I12" s="31">
        <v>40921</v>
      </c>
      <c r="J12" t="s">
        <v>241</v>
      </c>
    </row>
    <row r="13" spans="1:10" ht="12.75">
      <c r="A13" s="30" t="s">
        <v>190</v>
      </c>
      <c r="B13" t="s">
        <v>414</v>
      </c>
      <c r="C13">
        <v>-0.04</v>
      </c>
      <c r="D13">
        <v>99.87</v>
      </c>
      <c r="E13">
        <v>100.75</v>
      </c>
      <c r="F13">
        <v>98.77</v>
      </c>
      <c r="G13">
        <v>99.54</v>
      </c>
      <c r="H13" s="32">
        <v>33700</v>
      </c>
      <c r="I13" s="31">
        <v>40921</v>
      </c>
      <c r="J13" t="s">
        <v>241</v>
      </c>
    </row>
    <row r="14" spans="1:10" ht="12.75">
      <c r="A14" s="30" t="s">
        <v>191</v>
      </c>
      <c r="B14" t="s">
        <v>415</v>
      </c>
      <c r="C14">
        <v>-0.01</v>
      </c>
      <c r="D14">
        <v>99.5</v>
      </c>
      <c r="E14">
        <v>99.5</v>
      </c>
      <c r="F14">
        <v>98.68</v>
      </c>
      <c r="G14">
        <v>99.27</v>
      </c>
      <c r="H14" s="32">
        <v>1469</v>
      </c>
      <c r="I14" s="31">
        <v>40921</v>
      </c>
      <c r="J14" t="s">
        <v>241</v>
      </c>
    </row>
    <row r="15" spans="1:10" ht="12.75">
      <c r="A15" s="30" t="s">
        <v>192</v>
      </c>
      <c r="B15" t="s">
        <v>416</v>
      </c>
      <c r="C15">
        <v>0.02</v>
      </c>
      <c r="D15">
        <v>0</v>
      </c>
      <c r="E15">
        <v>99</v>
      </c>
      <c r="F15">
        <v>99</v>
      </c>
      <c r="G15">
        <v>98.98</v>
      </c>
      <c r="H15" s="32">
        <v>565</v>
      </c>
      <c r="I15" s="31">
        <v>40921</v>
      </c>
      <c r="J15" t="s">
        <v>241</v>
      </c>
    </row>
    <row r="16" spans="1:10" ht="12.75">
      <c r="A16" s="30" t="s">
        <v>193</v>
      </c>
      <c r="B16" t="s">
        <v>417</v>
      </c>
      <c r="C16">
        <v>0.04</v>
      </c>
      <c r="D16">
        <v>0</v>
      </c>
      <c r="E16">
        <v>98.72</v>
      </c>
      <c r="F16">
        <v>98.72</v>
      </c>
      <c r="G16">
        <v>98.68</v>
      </c>
      <c r="H16" s="32">
        <v>833</v>
      </c>
      <c r="I16" s="31">
        <v>40921</v>
      </c>
      <c r="J16" t="s">
        <v>241</v>
      </c>
    </row>
    <row r="17" spans="1:10" ht="12.75">
      <c r="A17" s="30" t="s">
        <v>194</v>
      </c>
      <c r="B17" t="s">
        <v>418</v>
      </c>
      <c r="C17">
        <v>0.04</v>
      </c>
      <c r="D17">
        <v>0</v>
      </c>
      <c r="E17">
        <v>98.42</v>
      </c>
      <c r="F17">
        <v>98.42</v>
      </c>
      <c r="G17">
        <v>98.38</v>
      </c>
      <c r="H17" s="32">
        <v>532</v>
      </c>
      <c r="I17" s="31">
        <v>40921</v>
      </c>
      <c r="J17" t="s">
        <v>241</v>
      </c>
    </row>
    <row r="18" spans="1:10" ht="12.75">
      <c r="A18" s="30" t="s">
        <v>195</v>
      </c>
      <c r="B18" t="s">
        <v>419</v>
      </c>
      <c r="C18">
        <v>0.05</v>
      </c>
      <c r="D18">
        <v>0</v>
      </c>
      <c r="E18">
        <v>98.12</v>
      </c>
      <c r="F18">
        <v>98.12</v>
      </c>
      <c r="G18">
        <v>98.07</v>
      </c>
      <c r="H18" s="32">
        <v>476</v>
      </c>
      <c r="I18" s="31">
        <v>40921</v>
      </c>
      <c r="J18" t="s">
        <v>241</v>
      </c>
    </row>
    <row r="19" spans="1:10" ht="12.75">
      <c r="A19" s="30" t="s">
        <v>196</v>
      </c>
      <c r="B19" t="s">
        <v>420</v>
      </c>
      <c r="C19">
        <v>0.04</v>
      </c>
      <c r="D19">
        <v>98.1</v>
      </c>
      <c r="E19">
        <v>98.16</v>
      </c>
      <c r="F19">
        <v>97.23</v>
      </c>
      <c r="G19">
        <v>97.79</v>
      </c>
      <c r="H19" s="32">
        <v>4925</v>
      </c>
      <c r="I19" s="31">
        <v>40921</v>
      </c>
      <c r="J19" t="s">
        <v>241</v>
      </c>
    </row>
    <row r="20" spans="1:10" ht="12.75">
      <c r="A20" s="30" t="s">
        <v>197</v>
      </c>
      <c r="B20" t="s">
        <v>421</v>
      </c>
      <c r="C20">
        <v>0.04</v>
      </c>
      <c r="D20">
        <v>0</v>
      </c>
      <c r="E20">
        <v>97.51</v>
      </c>
      <c r="F20">
        <v>97.51</v>
      </c>
      <c r="G20">
        <v>97.47</v>
      </c>
      <c r="H20">
        <v>337</v>
      </c>
      <c r="I20" s="31">
        <v>40921</v>
      </c>
      <c r="J20" t="s">
        <v>241</v>
      </c>
    </row>
    <row r="21" spans="1:10" ht="12.75">
      <c r="A21" s="30" t="s">
        <v>198</v>
      </c>
      <c r="B21" t="s">
        <v>422</v>
      </c>
      <c r="C21">
        <v>0.04</v>
      </c>
      <c r="D21">
        <v>0</v>
      </c>
      <c r="E21">
        <v>97.21</v>
      </c>
      <c r="F21">
        <v>97.21</v>
      </c>
      <c r="G21">
        <v>97.17</v>
      </c>
      <c r="H21">
        <v>114</v>
      </c>
      <c r="I21" s="31">
        <v>40921</v>
      </c>
      <c r="J21" t="s">
        <v>241</v>
      </c>
    </row>
    <row r="22" spans="1:10" ht="12.75">
      <c r="A22" s="30" t="s">
        <v>199</v>
      </c>
      <c r="B22" t="s">
        <v>423</v>
      </c>
      <c r="C22">
        <v>0.04</v>
      </c>
      <c r="D22">
        <v>0</v>
      </c>
      <c r="E22">
        <v>96.93</v>
      </c>
      <c r="F22">
        <v>96.93</v>
      </c>
      <c r="G22">
        <v>96.89</v>
      </c>
      <c r="H22">
        <v>39</v>
      </c>
      <c r="I22" s="31">
        <v>40921</v>
      </c>
      <c r="J22" t="s">
        <v>241</v>
      </c>
    </row>
    <row r="23" spans="1:10" ht="12.75">
      <c r="A23" s="30" t="s">
        <v>200</v>
      </c>
      <c r="B23" t="s">
        <v>424</v>
      </c>
      <c r="C23">
        <v>0.03</v>
      </c>
      <c r="D23">
        <v>0</v>
      </c>
      <c r="E23">
        <v>96.72</v>
      </c>
      <c r="F23">
        <v>96.72</v>
      </c>
      <c r="G23">
        <v>96.69</v>
      </c>
      <c r="H23">
        <v>20</v>
      </c>
      <c r="I23" s="31">
        <v>40921</v>
      </c>
      <c r="J23" t="s">
        <v>241</v>
      </c>
    </row>
    <row r="24" spans="1:10" ht="12.75">
      <c r="A24" s="30" t="s">
        <v>201</v>
      </c>
      <c r="B24" t="s">
        <v>425</v>
      </c>
      <c r="C24">
        <v>0.02</v>
      </c>
      <c r="D24">
        <v>0</v>
      </c>
      <c r="E24">
        <v>96.53</v>
      </c>
      <c r="F24">
        <v>96.53</v>
      </c>
      <c r="G24">
        <v>96.51</v>
      </c>
      <c r="H24">
        <v>19</v>
      </c>
      <c r="I24" s="31">
        <v>40921</v>
      </c>
      <c r="J24" t="s">
        <v>241</v>
      </c>
    </row>
    <row r="25" spans="1:10" ht="12.75">
      <c r="A25" s="30" t="s">
        <v>202</v>
      </c>
      <c r="B25" t="s">
        <v>426</v>
      </c>
      <c r="C25">
        <v>0.01</v>
      </c>
      <c r="D25">
        <v>96.6</v>
      </c>
      <c r="E25">
        <v>97.46</v>
      </c>
      <c r="F25">
        <v>95.81</v>
      </c>
      <c r="G25">
        <v>96.34</v>
      </c>
      <c r="H25">
        <v>14692</v>
      </c>
      <c r="I25" s="31">
        <v>40921</v>
      </c>
      <c r="J25" t="s">
        <v>241</v>
      </c>
    </row>
    <row r="26" spans="1:10" ht="12.75">
      <c r="A26" s="30" t="s">
        <v>203</v>
      </c>
      <c r="B26" t="s">
        <v>427</v>
      </c>
      <c r="C26">
        <v>0.02</v>
      </c>
      <c r="D26">
        <v>0</v>
      </c>
      <c r="E26">
        <v>95.97</v>
      </c>
      <c r="F26">
        <v>95.97</v>
      </c>
      <c r="G26">
        <v>95.95</v>
      </c>
      <c r="H26">
        <v>25</v>
      </c>
      <c r="I26" s="31">
        <v>40921</v>
      </c>
      <c r="J26" t="s">
        <v>241</v>
      </c>
    </row>
    <row r="27" spans="1:10" ht="12.75">
      <c r="A27" s="30" t="s">
        <v>204</v>
      </c>
      <c r="B27" t="s">
        <v>428</v>
      </c>
      <c r="C27">
        <v>-0.01</v>
      </c>
      <c r="D27">
        <v>0</v>
      </c>
      <c r="E27">
        <v>95.57</v>
      </c>
      <c r="F27">
        <v>95.57</v>
      </c>
      <c r="G27">
        <v>95.58</v>
      </c>
      <c r="H27" s="32">
        <v>20</v>
      </c>
      <c r="I27" s="31">
        <v>40921</v>
      </c>
      <c r="J27" t="s">
        <v>241</v>
      </c>
    </row>
    <row r="28" spans="1:10" ht="12.75">
      <c r="A28" s="30" t="s">
        <v>205</v>
      </c>
      <c r="B28" t="s">
        <v>429</v>
      </c>
      <c r="C28">
        <v>-0.04</v>
      </c>
      <c r="D28">
        <v>0</v>
      </c>
      <c r="E28">
        <v>95.23</v>
      </c>
      <c r="F28">
        <v>95.23</v>
      </c>
      <c r="G28">
        <v>95.27</v>
      </c>
      <c r="H28" s="32">
        <v>5</v>
      </c>
      <c r="I28" s="31">
        <v>40921</v>
      </c>
      <c r="J28" t="s">
        <v>241</v>
      </c>
    </row>
    <row r="29" spans="1:10" ht="12.75">
      <c r="A29" s="30" t="s">
        <v>206</v>
      </c>
      <c r="B29" t="s">
        <v>430</v>
      </c>
      <c r="C29">
        <v>-0.07</v>
      </c>
      <c r="D29">
        <v>0</v>
      </c>
      <c r="E29">
        <v>94.91</v>
      </c>
      <c r="F29">
        <v>94.91</v>
      </c>
      <c r="G29">
        <v>94.98</v>
      </c>
      <c r="H29">
        <v>0</v>
      </c>
      <c r="I29" s="31">
        <v>40921</v>
      </c>
      <c r="J29" t="s">
        <v>241</v>
      </c>
    </row>
    <row r="30" spans="1:10" ht="12.75">
      <c r="A30" s="30" t="s">
        <v>207</v>
      </c>
      <c r="B30" t="s">
        <v>431</v>
      </c>
      <c r="C30">
        <v>-0.1</v>
      </c>
      <c r="D30">
        <v>0</v>
      </c>
      <c r="E30">
        <v>94.62</v>
      </c>
      <c r="F30">
        <v>94.62</v>
      </c>
      <c r="G30">
        <v>94.72</v>
      </c>
      <c r="H30" s="32">
        <v>5</v>
      </c>
      <c r="I30" s="31">
        <v>40921</v>
      </c>
      <c r="J30" t="s">
        <v>241</v>
      </c>
    </row>
    <row r="31" spans="1:10" ht="12.75">
      <c r="A31" s="30" t="s">
        <v>208</v>
      </c>
      <c r="B31" t="s">
        <v>432</v>
      </c>
      <c r="C31">
        <v>-0.12</v>
      </c>
      <c r="D31">
        <v>0</v>
      </c>
      <c r="E31">
        <v>94.34</v>
      </c>
      <c r="F31">
        <v>94.34</v>
      </c>
      <c r="G31">
        <v>94.46</v>
      </c>
      <c r="H31" s="32">
        <v>185</v>
      </c>
      <c r="I31" s="31">
        <v>40921</v>
      </c>
      <c r="J31" t="s">
        <v>241</v>
      </c>
    </row>
    <row r="32" spans="1:10" ht="12.75">
      <c r="A32" s="30" t="s">
        <v>209</v>
      </c>
      <c r="B32" t="s">
        <v>433</v>
      </c>
      <c r="C32">
        <v>-0.15</v>
      </c>
      <c r="D32">
        <v>0</v>
      </c>
      <c r="E32">
        <v>94.07</v>
      </c>
      <c r="F32">
        <v>94.07</v>
      </c>
      <c r="G32">
        <v>94.22</v>
      </c>
      <c r="H32">
        <v>0</v>
      </c>
      <c r="I32" s="31">
        <v>40921</v>
      </c>
      <c r="J32" t="s">
        <v>241</v>
      </c>
    </row>
    <row r="33" spans="1:10" ht="12.75">
      <c r="A33" s="30" t="s">
        <v>210</v>
      </c>
      <c r="B33" t="s">
        <v>434</v>
      </c>
      <c r="C33">
        <v>-0.17</v>
      </c>
      <c r="D33">
        <v>0</v>
      </c>
      <c r="E33">
        <v>93.83</v>
      </c>
      <c r="F33">
        <v>93.83</v>
      </c>
      <c r="G33">
        <v>94</v>
      </c>
      <c r="H33">
        <v>0</v>
      </c>
      <c r="I33" s="31">
        <v>40921</v>
      </c>
      <c r="J33" t="s">
        <v>241</v>
      </c>
    </row>
    <row r="34" spans="1:10" ht="12.75">
      <c r="A34" s="30" t="s">
        <v>211</v>
      </c>
      <c r="B34" t="s">
        <v>435</v>
      </c>
      <c r="C34">
        <v>-0.19</v>
      </c>
      <c r="D34">
        <v>0</v>
      </c>
      <c r="E34">
        <v>93.6</v>
      </c>
      <c r="F34">
        <v>93.6</v>
      </c>
      <c r="G34">
        <v>93.79</v>
      </c>
      <c r="H34">
        <v>0</v>
      </c>
      <c r="I34" s="31">
        <v>40921</v>
      </c>
      <c r="J34" t="s">
        <v>241</v>
      </c>
    </row>
    <row r="35" spans="1:10" ht="12.75">
      <c r="A35" s="30" t="s">
        <v>212</v>
      </c>
      <c r="B35" t="s">
        <v>436</v>
      </c>
      <c r="C35">
        <v>-0.21</v>
      </c>
      <c r="D35">
        <v>0</v>
      </c>
      <c r="E35">
        <v>93.38</v>
      </c>
      <c r="F35">
        <v>93.38</v>
      </c>
      <c r="G35">
        <v>93.59</v>
      </c>
      <c r="H35">
        <v>0</v>
      </c>
      <c r="I35" s="31">
        <v>40921</v>
      </c>
      <c r="J35" t="s">
        <v>241</v>
      </c>
    </row>
    <row r="36" spans="1:10" ht="12.75">
      <c r="A36" s="30" t="s">
        <v>213</v>
      </c>
      <c r="B36" t="s">
        <v>437</v>
      </c>
      <c r="C36">
        <v>-0.23</v>
      </c>
      <c r="D36">
        <v>0</v>
      </c>
      <c r="E36">
        <v>93.17</v>
      </c>
      <c r="F36">
        <v>93.17</v>
      </c>
      <c r="G36">
        <v>93.4</v>
      </c>
      <c r="H36">
        <v>0</v>
      </c>
      <c r="I36" s="31">
        <v>40921</v>
      </c>
      <c r="J36" t="s">
        <v>241</v>
      </c>
    </row>
    <row r="37" spans="1:10" ht="12.75">
      <c r="A37" s="30" t="s">
        <v>214</v>
      </c>
      <c r="B37" t="s">
        <v>438</v>
      </c>
      <c r="C37">
        <v>-0.25</v>
      </c>
      <c r="D37">
        <v>93.4</v>
      </c>
      <c r="E37">
        <v>93.52</v>
      </c>
      <c r="F37">
        <v>92.46</v>
      </c>
      <c r="G37">
        <v>93.24</v>
      </c>
      <c r="H37">
        <v>4346</v>
      </c>
      <c r="I37" s="31">
        <v>40921</v>
      </c>
      <c r="J37" t="s">
        <v>241</v>
      </c>
    </row>
    <row r="38" spans="1:10" ht="12.75">
      <c r="A38" s="30" t="s">
        <v>215</v>
      </c>
      <c r="B38" t="s">
        <v>439</v>
      </c>
      <c r="C38">
        <v>-0.27</v>
      </c>
      <c r="D38">
        <v>0</v>
      </c>
      <c r="E38">
        <v>92.76</v>
      </c>
      <c r="F38">
        <v>92.76</v>
      </c>
      <c r="G38">
        <v>93.03</v>
      </c>
      <c r="H38">
        <v>0</v>
      </c>
      <c r="I38" s="31">
        <v>40921</v>
      </c>
      <c r="J38" t="s">
        <v>241</v>
      </c>
    </row>
    <row r="39" spans="1:10" ht="12.75">
      <c r="A39" s="30" t="s">
        <v>216</v>
      </c>
      <c r="B39" t="s">
        <v>440</v>
      </c>
      <c r="C39">
        <v>-0.29</v>
      </c>
      <c r="D39">
        <v>0</v>
      </c>
      <c r="E39">
        <v>92.54</v>
      </c>
      <c r="F39">
        <v>92.54</v>
      </c>
      <c r="G39">
        <v>92.83</v>
      </c>
      <c r="H39" s="32">
        <v>0</v>
      </c>
      <c r="I39" s="31">
        <v>40921</v>
      </c>
      <c r="J39" t="s">
        <v>241</v>
      </c>
    </row>
    <row r="40" spans="1:10" ht="12.75">
      <c r="A40" s="30" t="s">
        <v>217</v>
      </c>
      <c r="B40" t="s">
        <v>441</v>
      </c>
      <c r="C40">
        <v>-0.31</v>
      </c>
      <c r="D40">
        <v>0</v>
      </c>
      <c r="E40">
        <v>92.32</v>
      </c>
      <c r="F40">
        <v>92.32</v>
      </c>
      <c r="G40">
        <v>92.63</v>
      </c>
      <c r="H40" s="32">
        <v>0</v>
      </c>
      <c r="I40" s="31">
        <v>40921</v>
      </c>
      <c r="J40" t="s">
        <v>241</v>
      </c>
    </row>
    <row r="41" spans="1:10" ht="12.75">
      <c r="A41" s="30" t="s">
        <v>218</v>
      </c>
      <c r="B41" t="s">
        <v>442</v>
      </c>
      <c r="C41">
        <v>-0.33</v>
      </c>
      <c r="D41">
        <v>0</v>
      </c>
      <c r="E41">
        <v>92.11</v>
      </c>
      <c r="F41">
        <v>92.11</v>
      </c>
      <c r="G41">
        <v>92.44</v>
      </c>
      <c r="H41">
        <v>0</v>
      </c>
      <c r="I41" s="31">
        <v>40921</v>
      </c>
      <c r="J41" t="s">
        <v>241</v>
      </c>
    </row>
    <row r="42" spans="1:10" ht="12.75">
      <c r="A42" s="30" t="s">
        <v>219</v>
      </c>
      <c r="B42" t="s">
        <v>443</v>
      </c>
      <c r="C42">
        <v>-0.34</v>
      </c>
      <c r="D42">
        <v>0</v>
      </c>
      <c r="E42">
        <v>91.91</v>
      </c>
      <c r="F42">
        <v>91.91</v>
      </c>
      <c r="G42">
        <v>92.25</v>
      </c>
      <c r="H42" s="32">
        <v>0</v>
      </c>
      <c r="I42" s="31">
        <v>40921</v>
      </c>
      <c r="J42" t="s">
        <v>241</v>
      </c>
    </row>
    <row r="43" spans="1:10" ht="12.75">
      <c r="A43" s="30" t="s">
        <v>220</v>
      </c>
      <c r="B43" t="s">
        <v>444</v>
      </c>
      <c r="C43">
        <v>-0.36</v>
      </c>
      <c r="D43">
        <v>0</v>
      </c>
      <c r="E43">
        <v>91.72</v>
      </c>
      <c r="F43">
        <v>91.72</v>
      </c>
      <c r="G43">
        <v>92.08</v>
      </c>
      <c r="H43" s="32">
        <v>0</v>
      </c>
      <c r="I43" s="31">
        <v>40921</v>
      </c>
      <c r="J43" t="s">
        <v>241</v>
      </c>
    </row>
    <row r="44" spans="1:10" ht="12.75">
      <c r="A44" s="30" t="s">
        <v>221</v>
      </c>
      <c r="B44" t="s">
        <v>445</v>
      </c>
      <c r="C44">
        <v>-0.38</v>
      </c>
      <c r="D44">
        <v>0</v>
      </c>
      <c r="E44">
        <v>91.55</v>
      </c>
      <c r="F44">
        <v>91.55</v>
      </c>
      <c r="G44">
        <v>91.93</v>
      </c>
      <c r="H44" s="32">
        <v>0</v>
      </c>
      <c r="I44" s="31">
        <v>40921</v>
      </c>
      <c r="J44" t="s">
        <v>241</v>
      </c>
    </row>
    <row r="45" spans="1:10" ht="12.75">
      <c r="A45" s="30" t="s">
        <v>222</v>
      </c>
      <c r="B45" t="s">
        <v>446</v>
      </c>
      <c r="C45">
        <v>-0.39</v>
      </c>
      <c r="D45">
        <v>0</v>
      </c>
      <c r="E45">
        <v>91.39</v>
      </c>
      <c r="F45">
        <v>91.39</v>
      </c>
      <c r="G45">
        <v>91.78</v>
      </c>
      <c r="H45" s="32">
        <v>0</v>
      </c>
      <c r="I45" s="31">
        <v>40921</v>
      </c>
      <c r="J45" t="s">
        <v>241</v>
      </c>
    </row>
    <row r="46" spans="1:10" ht="12.75">
      <c r="A46" s="30" t="s">
        <v>223</v>
      </c>
      <c r="B46" t="s">
        <v>447</v>
      </c>
      <c r="C46">
        <v>-0.41</v>
      </c>
      <c r="D46">
        <v>0</v>
      </c>
      <c r="E46">
        <v>91.24</v>
      </c>
      <c r="F46">
        <v>91.24</v>
      </c>
      <c r="G46">
        <v>91.65</v>
      </c>
      <c r="H46" s="32">
        <v>0</v>
      </c>
      <c r="I46" s="31">
        <v>40921</v>
      </c>
      <c r="J46" t="s">
        <v>241</v>
      </c>
    </row>
    <row r="47" spans="1:10" ht="12.75">
      <c r="A47" s="30" t="s">
        <v>224</v>
      </c>
      <c r="B47" t="s">
        <v>448</v>
      </c>
      <c r="C47">
        <v>-0.43</v>
      </c>
      <c r="D47">
        <v>0</v>
      </c>
      <c r="E47">
        <v>91.09</v>
      </c>
      <c r="F47">
        <v>91.09</v>
      </c>
      <c r="G47">
        <v>91.52</v>
      </c>
      <c r="H47" s="32">
        <v>0</v>
      </c>
      <c r="I47" s="31">
        <v>40921</v>
      </c>
      <c r="J47" t="s">
        <v>241</v>
      </c>
    </row>
    <row r="48" spans="1:10" ht="12.75">
      <c r="A48" s="30" t="s">
        <v>225</v>
      </c>
      <c r="B48" t="s">
        <v>449</v>
      </c>
      <c r="C48">
        <v>-0.45</v>
      </c>
      <c r="D48">
        <v>0</v>
      </c>
      <c r="E48">
        <v>90.95</v>
      </c>
      <c r="F48">
        <v>90.95</v>
      </c>
      <c r="G48">
        <v>91.4</v>
      </c>
      <c r="H48" s="32">
        <v>0</v>
      </c>
      <c r="I48" s="31">
        <v>40921</v>
      </c>
      <c r="J48" t="s">
        <v>241</v>
      </c>
    </row>
    <row r="49" spans="1:10" ht="12.75">
      <c r="A49" s="30" t="s">
        <v>226</v>
      </c>
      <c r="B49" t="s">
        <v>450</v>
      </c>
      <c r="C49">
        <v>-0.47</v>
      </c>
      <c r="D49">
        <v>91.8</v>
      </c>
      <c r="E49">
        <v>91.8</v>
      </c>
      <c r="F49">
        <v>90.24</v>
      </c>
      <c r="G49">
        <v>91.29</v>
      </c>
      <c r="H49" s="32">
        <v>1731</v>
      </c>
      <c r="I49" s="31">
        <v>40921</v>
      </c>
      <c r="J49" t="s">
        <v>241</v>
      </c>
    </row>
    <row r="50" spans="1:10" ht="12.75">
      <c r="A50" s="30" t="s">
        <v>257</v>
      </c>
      <c r="B50" t="s">
        <v>451</v>
      </c>
      <c r="C50">
        <v>-0.48</v>
      </c>
      <c r="D50">
        <v>0</v>
      </c>
      <c r="E50">
        <v>90.71</v>
      </c>
      <c r="F50">
        <v>90.71</v>
      </c>
      <c r="G50">
        <v>91.19</v>
      </c>
      <c r="H50" s="32">
        <v>0</v>
      </c>
      <c r="I50" s="31">
        <v>40921</v>
      </c>
      <c r="J50" t="s">
        <v>241</v>
      </c>
    </row>
    <row r="51" spans="1:10" ht="12.75">
      <c r="A51" s="30" t="s">
        <v>258</v>
      </c>
      <c r="B51" t="s">
        <v>452</v>
      </c>
      <c r="C51">
        <v>-0.49</v>
      </c>
      <c r="D51">
        <v>0</v>
      </c>
      <c r="E51">
        <v>90.61</v>
      </c>
      <c r="F51">
        <v>90.61</v>
      </c>
      <c r="G51">
        <v>91.1</v>
      </c>
      <c r="H51" s="32">
        <v>0</v>
      </c>
      <c r="I51" s="31">
        <v>40921</v>
      </c>
      <c r="J51" t="s">
        <v>241</v>
      </c>
    </row>
    <row r="52" spans="1:10" ht="12.75">
      <c r="A52" s="30" t="s">
        <v>259</v>
      </c>
      <c r="B52" t="s">
        <v>453</v>
      </c>
      <c r="C52">
        <v>-0.49</v>
      </c>
      <c r="D52">
        <v>0</v>
      </c>
      <c r="E52">
        <v>90.52</v>
      </c>
      <c r="F52">
        <v>90.52</v>
      </c>
      <c r="G52">
        <v>91.01</v>
      </c>
      <c r="H52" s="32">
        <v>0</v>
      </c>
      <c r="I52" s="31">
        <v>40921</v>
      </c>
      <c r="J52" t="s">
        <v>241</v>
      </c>
    </row>
    <row r="53" spans="1:10" ht="12.75">
      <c r="A53" s="30" t="s">
        <v>260</v>
      </c>
      <c r="B53" t="s">
        <v>454</v>
      </c>
      <c r="C53">
        <v>-0.5</v>
      </c>
      <c r="D53">
        <v>0</v>
      </c>
      <c r="E53">
        <v>90.43</v>
      </c>
      <c r="F53">
        <v>90.43</v>
      </c>
      <c r="G53">
        <v>90.93</v>
      </c>
      <c r="H53" s="32">
        <v>0</v>
      </c>
      <c r="I53" s="31">
        <v>40921</v>
      </c>
      <c r="J53" t="s">
        <v>241</v>
      </c>
    </row>
    <row r="54" spans="1:10" ht="12.75">
      <c r="A54" s="30" t="s">
        <v>261</v>
      </c>
      <c r="B54" t="s">
        <v>268</v>
      </c>
      <c r="C54">
        <v>-0.51</v>
      </c>
      <c r="D54">
        <v>0</v>
      </c>
      <c r="E54">
        <v>90.34</v>
      </c>
      <c r="F54">
        <v>90.34</v>
      </c>
      <c r="G54">
        <v>90.85</v>
      </c>
      <c r="H54" s="32">
        <v>0</v>
      </c>
      <c r="I54" s="31">
        <v>40921</v>
      </c>
      <c r="J54" t="s">
        <v>241</v>
      </c>
    </row>
    <row r="55" spans="1:10" ht="12.75">
      <c r="A55" s="30" t="s">
        <v>227</v>
      </c>
      <c r="B55" t="s">
        <v>455</v>
      </c>
      <c r="C55">
        <v>-0.52</v>
      </c>
      <c r="D55">
        <v>0</v>
      </c>
      <c r="E55">
        <v>90.25</v>
      </c>
      <c r="F55">
        <v>90.25</v>
      </c>
      <c r="G55">
        <v>90.77</v>
      </c>
      <c r="H55" s="32">
        <v>0</v>
      </c>
      <c r="I55" s="31">
        <v>40921</v>
      </c>
      <c r="J55" t="s">
        <v>241</v>
      </c>
    </row>
    <row r="56" spans="1:10" ht="12.75">
      <c r="A56" s="30" t="s">
        <v>262</v>
      </c>
      <c r="B56" t="s">
        <v>456</v>
      </c>
      <c r="C56">
        <v>-0.53</v>
      </c>
      <c r="D56">
        <v>0</v>
      </c>
      <c r="E56">
        <v>90.17</v>
      </c>
      <c r="F56">
        <v>90.17</v>
      </c>
      <c r="G56">
        <v>90.7</v>
      </c>
      <c r="H56" s="32">
        <v>0</v>
      </c>
      <c r="I56" s="31">
        <v>40921</v>
      </c>
      <c r="J56" t="s">
        <v>241</v>
      </c>
    </row>
    <row r="57" spans="1:10" ht="12.75">
      <c r="A57" s="30" t="s">
        <v>263</v>
      </c>
      <c r="B57" t="s">
        <v>457</v>
      </c>
      <c r="C57">
        <v>-0.54</v>
      </c>
      <c r="D57">
        <v>0</v>
      </c>
      <c r="E57">
        <v>90.09</v>
      </c>
      <c r="F57">
        <v>90.09</v>
      </c>
      <c r="G57">
        <v>90.63</v>
      </c>
      <c r="H57" s="32">
        <v>0</v>
      </c>
      <c r="I57" s="31">
        <v>40921</v>
      </c>
      <c r="J57" t="s">
        <v>241</v>
      </c>
    </row>
    <row r="58" spans="1:10" ht="12.75">
      <c r="A58" s="30" t="s">
        <v>264</v>
      </c>
      <c r="B58" t="s">
        <v>458</v>
      </c>
      <c r="C58">
        <v>-0.54</v>
      </c>
      <c r="D58">
        <v>0</v>
      </c>
      <c r="E58">
        <v>90.02</v>
      </c>
      <c r="F58">
        <v>90.02</v>
      </c>
      <c r="G58">
        <v>90.56</v>
      </c>
      <c r="H58" s="32">
        <v>0</v>
      </c>
      <c r="I58" s="31">
        <v>40921</v>
      </c>
      <c r="J58" t="s">
        <v>241</v>
      </c>
    </row>
    <row r="59" spans="1:10" ht="12.75">
      <c r="A59" s="30" t="s">
        <v>265</v>
      </c>
      <c r="B59" t="s">
        <v>459</v>
      </c>
      <c r="C59">
        <v>-0.55</v>
      </c>
      <c r="D59">
        <v>0</v>
      </c>
      <c r="E59">
        <v>89.95</v>
      </c>
      <c r="F59">
        <v>89.95</v>
      </c>
      <c r="G59">
        <v>90.5</v>
      </c>
      <c r="H59" s="32">
        <v>0</v>
      </c>
      <c r="I59" s="31">
        <v>40921</v>
      </c>
      <c r="J59" t="s">
        <v>241</v>
      </c>
    </row>
    <row r="60" spans="1:10" ht="12.75">
      <c r="A60" s="30" t="s">
        <v>266</v>
      </c>
      <c r="B60" t="s">
        <v>460</v>
      </c>
      <c r="C60">
        <v>-0.56</v>
      </c>
      <c r="D60">
        <v>0</v>
      </c>
      <c r="E60">
        <v>89.88</v>
      </c>
      <c r="F60">
        <v>89.88</v>
      </c>
      <c r="G60">
        <v>90.44</v>
      </c>
      <c r="H60" s="32">
        <v>0</v>
      </c>
      <c r="I60" s="31">
        <v>40921</v>
      </c>
      <c r="J60" t="s">
        <v>241</v>
      </c>
    </row>
    <row r="61" spans="1:10" ht="12.75">
      <c r="A61" s="30" t="s">
        <v>228</v>
      </c>
      <c r="B61" t="s">
        <v>461</v>
      </c>
      <c r="C61">
        <v>-0.57</v>
      </c>
      <c r="D61">
        <v>0</v>
      </c>
      <c r="E61">
        <v>89.82</v>
      </c>
      <c r="F61">
        <v>89.82</v>
      </c>
      <c r="G61">
        <v>90.39</v>
      </c>
      <c r="H61" s="32">
        <v>674</v>
      </c>
      <c r="I61" s="31">
        <v>40921</v>
      </c>
      <c r="J61" t="s">
        <v>241</v>
      </c>
    </row>
    <row r="62" spans="1:10" ht="12.75">
      <c r="A62" s="30" t="s">
        <v>229</v>
      </c>
      <c r="B62" t="s">
        <v>461</v>
      </c>
      <c r="C62">
        <v>-0.6</v>
      </c>
      <c r="D62">
        <v>0</v>
      </c>
      <c r="E62">
        <v>89.82</v>
      </c>
      <c r="F62">
        <v>89.82</v>
      </c>
      <c r="G62">
        <v>90.42</v>
      </c>
      <c r="H62" s="32">
        <v>0</v>
      </c>
      <c r="I62" s="31">
        <v>40921</v>
      </c>
      <c r="J62" t="s">
        <v>241</v>
      </c>
    </row>
    <row r="63" spans="1:10" ht="12.75">
      <c r="A63" s="30" t="s">
        <v>230</v>
      </c>
      <c r="B63" t="s">
        <v>462</v>
      </c>
      <c r="C63">
        <v>-0.63</v>
      </c>
      <c r="D63">
        <v>90.5</v>
      </c>
      <c r="E63">
        <v>90.5</v>
      </c>
      <c r="F63">
        <v>89.86</v>
      </c>
      <c r="G63">
        <v>90.49</v>
      </c>
      <c r="H63" s="32">
        <v>127</v>
      </c>
      <c r="I63" s="31">
        <v>40921</v>
      </c>
      <c r="J63" t="s">
        <v>241</v>
      </c>
    </row>
    <row r="64" spans="1:10" ht="12.75">
      <c r="A64" s="30" t="s">
        <v>231</v>
      </c>
      <c r="B64" t="s">
        <v>463</v>
      </c>
      <c r="C64">
        <v>-0.63</v>
      </c>
      <c r="D64">
        <v>0</v>
      </c>
      <c r="E64">
        <v>90.06</v>
      </c>
      <c r="F64">
        <v>90.06</v>
      </c>
      <c r="G64">
        <v>90.69</v>
      </c>
      <c r="H64" s="32">
        <v>0</v>
      </c>
      <c r="I64" s="31">
        <v>40921</v>
      </c>
      <c r="J64" t="s">
        <v>241</v>
      </c>
    </row>
    <row r="65" spans="1:10" ht="12.75">
      <c r="A65" s="30" t="s">
        <v>232</v>
      </c>
      <c r="B65" t="s">
        <v>464</v>
      </c>
      <c r="C65">
        <v>-0.63</v>
      </c>
      <c r="D65">
        <v>0</v>
      </c>
      <c r="E65">
        <v>90.27</v>
      </c>
      <c r="F65">
        <v>90.27</v>
      </c>
      <c r="G65">
        <v>90.9</v>
      </c>
      <c r="H65" s="32">
        <v>2</v>
      </c>
      <c r="I65" s="31">
        <v>40921</v>
      </c>
      <c r="J65" t="s">
        <v>241</v>
      </c>
    </row>
    <row r="66" spans="1:10" ht="12.75">
      <c r="A66" s="30" t="s">
        <v>267</v>
      </c>
      <c r="B66" t="s">
        <v>465</v>
      </c>
      <c r="C66">
        <v>-0.63</v>
      </c>
      <c r="D66">
        <v>0</v>
      </c>
      <c r="E66">
        <v>90.63</v>
      </c>
      <c r="F66">
        <v>90.63</v>
      </c>
      <c r="G66">
        <v>91.26</v>
      </c>
      <c r="H66" s="32">
        <v>0</v>
      </c>
      <c r="I66" s="31">
        <v>40921</v>
      </c>
      <c r="J66" t="s">
        <v>241</v>
      </c>
    </row>
    <row r="67" spans="1:10" ht="12.75">
      <c r="A67" s="30" t="s">
        <v>269</v>
      </c>
      <c r="B67" t="s">
        <v>466</v>
      </c>
      <c r="C67">
        <v>-0.63</v>
      </c>
      <c r="D67">
        <v>0</v>
      </c>
      <c r="E67">
        <v>90.99</v>
      </c>
      <c r="F67">
        <v>90.99</v>
      </c>
      <c r="G67">
        <v>91.62</v>
      </c>
      <c r="H67" s="32">
        <v>0</v>
      </c>
      <c r="I67" s="31">
        <v>40921</v>
      </c>
      <c r="J67" t="s">
        <v>241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J128"/>
  <sheetViews>
    <sheetView zoomScalePageLayoutView="0" workbookViewId="0" topLeftCell="A4">
      <selection activeCell="B20" sqref="B20"/>
    </sheetView>
  </sheetViews>
  <sheetFormatPr defaultColWidth="9.140625" defaultRowHeight="12.75"/>
  <cols>
    <col min="1" max="1" width="15.28125" style="0" customWidth="1"/>
    <col min="2" max="2" width="6.57421875" style="0" customWidth="1"/>
    <col min="3" max="3" width="7.28125" style="0" customWidth="1"/>
    <col min="4" max="6" width="6.00390625" style="0" customWidth="1"/>
    <col min="7" max="7" width="8.00390625" style="0" customWidth="1"/>
    <col min="8" max="8" width="7.57421875" style="0" bestFit="1" customWidth="1"/>
    <col min="9" max="9" width="9.140625" style="0" customWidth="1"/>
    <col min="10" max="10" width="5.421875" style="0" customWidth="1"/>
    <col min="11" max="11" width="6.00390625" style="0" bestFit="1" customWidth="1"/>
    <col min="12" max="12" width="7.28125" style="0" bestFit="1" customWidth="1"/>
    <col min="13" max="15" width="6.00390625" style="0" bestFit="1" customWidth="1"/>
    <col min="16" max="16" width="7.28125" style="0" bestFit="1" customWidth="1"/>
    <col min="17" max="17" width="8.00390625" style="0" bestFit="1" customWidth="1"/>
    <col min="18" max="18" width="10.8515625" style="0" bestFit="1" customWidth="1"/>
  </cols>
  <sheetData>
    <row r="1" spans="1:10" ht="12.75">
      <c r="A1" t="s">
        <v>25</v>
      </c>
      <c r="B1" t="s">
        <v>3</v>
      </c>
      <c r="C1" t="s">
        <v>4</v>
      </c>
      <c r="D1" t="s">
        <v>0</v>
      </c>
      <c r="E1" t="s">
        <v>1</v>
      </c>
      <c r="F1" t="s">
        <v>2</v>
      </c>
      <c r="G1" t="s">
        <v>75</v>
      </c>
      <c r="H1" t="s">
        <v>26</v>
      </c>
      <c r="I1" t="s">
        <v>74</v>
      </c>
      <c r="J1" t="s">
        <v>27</v>
      </c>
    </row>
    <row r="2" spans="1:10" ht="12.75">
      <c r="A2" t="s">
        <v>76</v>
      </c>
      <c r="B2" t="s">
        <v>270</v>
      </c>
      <c r="C2">
        <v>-0.038</v>
      </c>
      <c r="D2">
        <v>0</v>
      </c>
      <c r="E2">
        <v>2.665</v>
      </c>
      <c r="F2">
        <v>2.665</v>
      </c>
      <c r="G2">
        <v>2.703</v>
      </c>
      <c r="H2">
        <v>0</v>
      </c>
      <c r="I2" s="31">
        <v>40921</v>
      </c>
      <c r="J2" t="s">
        <v>241</v>
      </c>
    </row>
    <row r="3" spans="1:10" ht="12.75">
      <c r="A3" t="s">
        <v>77</v>
      </c>
      <c r="B3" t="s">
        <v>271</v>
      </c>
      <c r="C3">
        <v>-0.027</v>
      </c>
      <c r="D3">
        <v>2.705</v>
      </c>
      <c r="E3">
        <v>2.711</v>
      </c>
      <c r="F3">
        <v>2.621</v>
      </c>
      <c r="G3">
        <v>2.697</v>
      </c>
      <c r="H3" s="32">
        <v>103952</v>
      </c>
      <c r="I3" s="31">
        <v>40921</v>
      </c>
      <c r="J3" t="s">
        <v>241</v>
      </c>
    </row>
    <row r="4" spans="1:10" ht="12.75">
      <c r="A4" t="s">
        <v>78</v>
      </c>
      <c r="B4" t="s">
        <v>272</v>
      </c>
      <c r="C4">
        <v>-0.024</v>
      </c>
      <c r="D4">
        <v>2.744</v>
      </c>
      <c r="E4">
        <v>2.748</v>
      </c>
      <c r="F4">
        <v>2.665</v>
      </c>
      <c r="G4">
        <v>2.737</v>
      </c>
      <c r="H4" s="32">
        <v>72030</v>
      </c>
      <c r="I4" s="31">
        <v>40921</v>
      </c>
      <c r="J4" t="s">
        <v>241</v>
      </c>
    </row>
    <row r="5" spans="1:10" ht="12.75">
      <c r="A5" t="s">
        <v>79</v>
      </c>
      <c r="B5" t="s">
        <v>273</v>
      </c>
      <c r="C5">
        <v>-0.03</v>
      </c>
      <c r="D5">
        <v>2.831</v>
      </c>
      <c r="E5">
        <v>2.834</v>
      </c>
      <c r="F5">
        <v>2.756</v>
      </c>
      <c r="G5">
        <v>2.827</v>
      </c>
      <c r="H5" s="32">
        <v>38844</v>
      </c>
      <c r="I5" s="31">
        <v>40921</v>
      </c>
      <c r="J5" t="s">
        <v>241</v>
      </c>
    </row>
    <row r="6" spans="1:10" ht="12.75">
      <c r="A6" t="s">
        <v>80</v>
      </c>
      <c r="B6" t="s">
        <v>274</v>
      </c>
      <c r="C6">
        <v>-0.029</v>
      </c>
      <c r="D6">
        <v>2.903</v>
      </c>
      <c r="E6">
        <v>2.903</v>
      </c>
      <c r="F6">
        <v>2.826</v>
      </c>
      <c r="G6">
        <v>2.896</v>
      </c>
      <c r="H6" s="32">
        <v>22350</v>
      </c>
      <c r="I6" s="31">
        <v>40921</v>
      </c>
      <c r="J6" t="s">
        <v>241</v>
      </c>
    </row>
    <row r="7" spans="1:10" ht="12.75">
      <c r="A7" t="s">
        <v>81</v>
      </c>
      <c r="B7" t="s">
        <v>275</v>
      </c>
      <c r="C7">
        <v>-0.03</v>
      </c>
      <c r="D7">
        <v>2.95</v>
      </c>
      <c r="E7">
        <v>2.954</v>
      </c>
      <c r="F7">
        <v>2.885</v>
      </c>
      <c r="G7">
        <v>2.955</v>
      </c>
      <c r="H7" s="32">
        <v>14355</v>
      </c>
      <c r="I7" s="31">
        <v>40921</v>
      </c>
      <c r="J7" t="s">
        <v>241</v>
      </c>
    </row>
    <row r="8" spans="1:10" ht="12.75">
      <c r="A8" t="s">
        <v>82</v>
      </c>
      <c r="B8" t="s">
        <v>276</v>
      </c>
      <c r="C8">
        <v>-0.03</v>
      </c>
      <c r="D8">
        <v>2.992</v>
      </c>
      <c r="E8">
        <v>3.012</v>
      </c>
      <c r="F8">
        <v>2.942</v>
      </c>
      <c r="G8">
        <v>3.011</v>
      </c>
      <c r="H8" s="32">
        <v>15424</v>
      </c>
      <c r="I8" s="31">
        <v>40921</v>
      </c>
      <c r="J8" t="s">
        <v>241</v>
      </c>
    </row>
    <row r="9" spans="1:10" ht="12.75">
      <c r="A9" t="s">
        <v>83</v>
      </c>
      <c r="B9" t="s">
        <v>277</v>
      </c>
      <c r="C9">
        <v>-0.03</v>
      </c>
      <c r="D9">
        <v>3.01</v>
      </c>
      <c r="E9">
        <v>3.034</v>
      </c>
      <c r="F9">
        <v>2.968</v>
      </c>
      <c r="G9">
        <v>3.037</v>
      </c>
      <c r="H9" s="32">
        <v>5127</v>
      </c>
      <c r="I9" s="31">
        <v>40921</v>
      </c>
      <c r="J9" t="s">
        <v>241</v>
      </c>
    </row>
    <row r="10" spans="1:10" ht="12.75">
      <c r="A10" t="s">
        <v>84</v>
      </c>
      <c r="B10" t="s">
        <v>278</v>
      </c>
      <c r="C10">
        <v>-0.03</v>
      </c>
      <c r="D10">
        <v>3.02</v>
      </c>
      <c r="E10">
        <v>3.042</v>
      </c>
      <c r="F10">
        <v>2.972</v>
      </c>
      <c r="G10">
        <v>3.042</v>
      </c>
      <c r="H10" s="32">
        <v>8858</v>
      </c>
      <c r="I10" s="31">
        <v>40921</v>
      </c>
      <c r="J10" t="s">
        <v>241</v>
      </c>
    </row>
    <row r="11" spans="1:10" ht="12.75">
      <c r="A11" t="s">
        <v>85</v>
      </c>
      <c r="B11" t="s">
        <v>279</v>
      </c>
      <c r="C11">
        <v>-0.03</v>
      </c>
      <c r="D11">
        <v>3.058</v>
      </c>
      <c r="E11">
        <v>3.081</v>
      </c>
      <c r="F11">
        <v>3.012</v>
      </c>
      <c r="G11">
        <v>3.082</v>
      </c>
      <c r="H11" s="32">
        <v>16114</v>
      </c>
      <c r="I11" s="31">
        <v>40921</v>
      </c>
      <c r="J11" t="s">
        <v>241</v>
      </c>
    </row>
    <row r="12" spans="1:10" ht="12.75">
      <c r="A12" t="s">
        <v>86</v>
      </c>
      <c r="B12" t="s">
        <v>280</v>
      </c>
      <c r="C12">
        <v>-0.03</v>
      </c>
      <c r="D12">
        <v>3.217</v>
      </c>
      <c r="E12">
        <v>3.246</v>
      </c>
      <c r="F12">
        <v>3.177</v>
      </c>
      <c r="G12">
        <v>3.248</v>
      </c>
      <c r="H12" s="32">
        <v>3453</v>
      </c>
      <c r="I12" s="31">
        <v>40921</v>
      </c>
      <c r="J12" t="s">
        <v>241</v>
      </c>
    </row>
    <row r="13" spans="1:10" ht="12.75">
      <c r="A13" t="s">
        <v>87</v>
      </c>
      <c r="B13" t="s">
        <v>281</v>
      </c>
      <c r="C13">
        <v>-0.03</v>
      </c>
      <c r="D13">
        <v>3.508</v>
      </c>
      <c r="E13">
        <v>3.539</v>
      </c>
      <c r="F13">
        <v>3.475</v>
      </c>
      <c r="G13">
        <v>3.541</v>
      </c>
      <c r="H13" s="32">
        <v>3493</v>
      </c>
      <c r="I13" s="31">
        <v>40921</v>
      </c>
      <c r="J13" t="s">
        <v>241</v>
      </c>
    </row>
    <row r="14" spans="1:10" ht="12.75">
      <c r="A14" t="s">
        <v>88</v>
      </c>
      <c r="B14" t="s">
        <v>282</v>
      </c>
      <c r="C14">
        <v>-0.028</v>
      </c>
      <c r="D14">
        <v>3.639</v>
      </c>
      <c r="E14">
        <v>3.67</v>
      </c>
      <c r="F14">
        <v>3.599</v>
      </c>
      <c r="G14">
        <v>3.675</v>
      </c>
      <c r="H14" s="32">
        <v>9373</v>
      </c>
      <c r="I14" s="31">
        <v>40921</v>
      </c>
      <c r="J14" t="s">
        <v>241</v>
      </c>
    </row>
    <row r="15" spans="1:10" ht="12.75">
      <c r="A15" t="s">
        <v>89</v>
      </c>
      <c r="B15" t="s">
        <v>283</v>
      </c>
      <c r="C15">
        <v>-0.028</v>
      </c>
      <c r="D15">
        <v>3.634</v>
      </c>
      <c r="E15">
        <v>3.665</v>
      </c>
      <c r="F15">
        <v>3.615</v>
      </c>
      <c r="G15">
        <v>3.673</v>
      </c>
      <c r="H15" s="32">
        <v>1541</v>
      </c>
      <c r="I15" s="31">
        <v>40921</v>
      </c>
      <c r="J15" t="s">
        <v>241</v>
      </c>
    </row>
    <row r="16" spans="1:10" ht="12.75">
      <c r="A16" t="s">
        <v>90</v>
      </c>
      <c r="B16" t="s">
        <v>284</v>
      </c>
      <c r="C16">
        <v>-0.028</v>
      </c>
      <c r="D16">
        <v>3.602</v>
      </c>
      <c r="E16">
        <v>3.628</v>
      </c>
      <c r="F16">
        <v>3.58</v>
      </c>
      <c r="G16">
        <v>3.644</v>
      </c>
      <c r="H16" s="32">
        <v>2143</v>
      </c>
      <c r="I16" s="31">
        <v>40921</v>
      </c>
      <c r="J16" t="s">
        <v>241</v>
      </c>
    </row>
    <row r="17" spans="1:10" ht="12.75">
      <c r="A17" t="s">
        <v>91</v>
      </c>
      <c r="B17" t="s">
        <v>285</v>
      </c>
      <c r="C17">
        <v>-0.03</v>
      </c>
      <c r="D17">
        <v>3.558</v>
      </c>
      <c r="E17">
        <v>3.59</v>
      </c>
      <c r="F17">
        <v>3.535</v>
      </c>
      <c r="G17">
        <v>3.606</v>
      </c>
      <c r="H17" s="32">
        <v>2592</v>
      </c>
      <c r="I17" s="31">
        <v>40921</v>
      </c>
      <c r="J17" t="s">
        <v>241</v>
      </c>
    </row>
    <row r="18" spans="1:10" ht="12.75">
      <c r="A18" t="s">
        <v>92</v>
      </c>
      <c r="B18" t="s">
        <v>286</v>
      </c>
      <c r="C18">
        <v>-0.03</v>
      </c>
      <c r="D18">
        <v>3.584</v>
      </c>
      <c r="E18">
        <v>3.607</v>
      </c>
      <c r="F18">
        <v>3.575</v>
      </c>
      <c r="G18">
        <v>3.627</v>
      </c>
      <c r="H18" s="32">
        <v>548</v>
      </c>
      <c r="I18" s="31">
        <v>40921</v>
      </c>
      <c r="J18" t="s">
        <v>241</v>
      </c>
    </row>
    <row r="19" spans="1:10" ht="12.75">
      <c r="A19" t="s">
        <v>93</v>
      </c>
      <c r="B19" t="s">
        <v>287</v>
      </c>
      <c r="C19">
        <v>-0.03</v>
      </c>
      <c r="D19">
        <v>3.6</v>
      </c>
      <c r="E19">
        <v>3.633</v>
      </c>
      <c r="F19">
        <v>3.6</v>
      </c>
      <c r="G19">
        <v>3.658</v>
      </c>
      <c r="H19" s="32">
        <v>377</v>
      </c>
      <c r="I19" s="31">
        <v>40921</v>
      </c>
      <c r="J19" t="s">
        <v>241</v>
      </c>
    </row>
    <row r="20" spans="1:10" ht="12.75">
      <c r="A20" t="s">
        <v>94</v>
      </c>
      <c r="B20" t="s">
        <v>288</v>
      </c>
      <c r="C20">
        <v>-0.031</v>
      </c>
      <c r="D20">
        <v>3.63</v>
      </c>
      <c r="E20">
        <v>3.673</v>
      </c>
      <c r="F20">
        <v>3.61</v>
      </c>
      <c r="G20">
        <v>3.702</v>
      </c>
      <c r="H20" s="32">
        <v>257</v>
      </c>
      <c r="I20" s="31">
        <v>40921</v>
      </c>
      <c r="J20" t="s">
        <v>241</v>
      </c>
    </row>
    <row r="21" spans="1:10" ht="12.75">
      <c r="A21" t="s">
        <v>95</v>
      </c>
      <c r="B21" t="s">
        <v>289</v>
      </c>
      <c r="C21">
        <v>-0.031</v>
      </c>
      <c r="D21">
        <v>3.658</v>
      </c>
      <c r="E21">
        <v>3.69</v>
      </c>
      <c r="F21">
        <v>3.622</v>
      </c>
      <c r="G21">
        <v>3.72</v>
      </c>
      <c r="H21" s="32">
        <v>238</v>
      </c>
      <c r="I21" s="31">
        <v>40921</v>
      </c>
      <c r="J21" t="s">
        <v>241</v>
      </c>
    </row>
    <row r="22" spans="1:10" ht="12.75">
      <c r="A22" t="s">
        <v>96</v>
      </c>
      <c r="B22" t="s">
        <v>290</v>
      </c>
      <c r="C22">
        <v>-0.031</v>
      </c>
      <c r="D22">
        <v>3.695</v>
      </c>
      <c r="E22">
        <v>3.7</v>
      </c>
      <c r="F22">
        <v>3.627</v>
      </c>
      <c r="G22">
        <v>3.722</v>
      </c>
      <c r="H22" s="32">
        <v>102</v>
      </c>
      <c r="I22" s="31">
        <v>40921</v>
      </c>
      <c r="J22" t="s">
        <v>241</v>
      </c>
    </row>
    <row r="23" spans="1:10" ht="12.75">
      <c r="A23" t="s">
        <v>97</v>
      </c>
      <c r="B23" t="s">
        <v>291</v>
      </c>
      <c r="C23">
        <v>-0.029</v>
      </c>
      <c r="D23">
        <v>3.705</v>
      </c>
      <c r="E23">
        <v>3.741</v>
      </c>
      <c r="F23">
        <v>3.635</v>
      </c>
      <c r="G23">
        <v>3.758</v>
      </c>
      <c r="H23" s="32">
        <v>667</v>
      </c>
      <c r="I23" s="31">
        <v>40921</v>
      </c>
      <c r="J23" t="s">
        <v>241</v>
      </c>
    </row>
    <row r="24" spans="1:10" ht="12.75">
      <c r="A24" t="s">
        <v>98</v>
      </c>
      <c r="B24" t="s">
        <v>292</v>
      </c>
      <c r="C24">
        <v>-0.027</v>
      </c>
      <c r="D24">
        <v>3.81</v>
      </c>
      <c r="E24">
        <v>3.86</v>
      </c>
      <c r="F24">
        <v>3.81</v>
      </c>
      <c r="G24">
        <v>3.87</v>
      </c>
      <c r="H24" s="32">
        <v>205</v>
      </c>
      <c r="I24" s="31">
        <v>40921</v>
      </c>
      <c r="J24" t="s">
        <v>241</v>
      </c>
    </row>
    <row r="25" spans="1:10" ht="12.75">
      <c r="A25" t="s">
        <v>99</v>
      </c>
      <c r="B25" t="s">
        <v>293</v>
      </c>
      <c r="C25">
        <v>-0.023</v>
      </c>
      <c r="D25">
        <v>4</v>
      </c>
      <c r="E25">
        <v>4.08</v>
      </c>
      <c r="F25">
        <v>4</v>
      </c>
      <c r="G25">
        <v>4.09</v>
      </c>
      <c r="H25" s="32">
        <v>281</v>
      </c>
      <c r="I25" s="31">
        <v>40921</v>
      </c>
      <c r="J25" t="s">
        <v>241</v>
      </c>
    </row>
    <row r="26" spans="1:10" ht="12.75">
      <c r="A26" t="s">
        <v>100</v>
      </c>
      <c r="B26" t="s">
        <v>294</v>
      </c>
      <c r="C26">
        <v>-0.023</v>
      </c>
      <c r="D26">
        <v>4.184</v>
      </c>
      <c r="E26">
        <v>4.185</v>
      </c>
      <c r="F26">
        <v>4.175</v>
      </c>
      <c r="G26">
        <v>4.205</v>
      </c>
      <c r="H26" s="32">
        <v>19</v>
      </c>
      <c r="I26" s="31">
        <v>40921</v>
      </c>
      <c r="J26" t="s">
        <v>241</v>
      </c>
    </row>
    <row r="27" spans="1:10" ht="12.75">
      <c r="A27" t="s">
        <v>101</v>
      </c>
      <c r="B27" t="s">
        <v>295</v>
      </c>
      <c r="C27">
        <v>-0.023</v>
      </c>
      <c r="D27">
        <v>4.155</v>
      </c>
      <c r="E27">
        <v>4.172</v>
      </c>
      <c r="F27">
        <v>4.135</v>
      </c>
      <c r="G27">
        <v>4.195</v>
      </c>
      <c r="H27" s="32">
        <v>3</v>
      </c>
      <c r="I27" s="31">
        <v>40921</v>
      </c>
      <c r="J27" t="s">
        <v>241</v>
      </c>
    </row>
    <row r="28" spans="1:10" ht="12.75">
      <c r="A28" t="s">
        <v>102</v>
      </c>
      <c r="B28" t="s">
        <v>296</v>
      </c>
      <c r="C28">
        <v>-0.023</v>
      </c>
      <c r="D28">
        <v>4.128</v>
      </c>
      <c r="E28">
        <v>4.132</v>
      </c>
      <c r="F28">
        <v>4.128</v>
      </c>
      <c r="G28">
        <v>4.155</v>
      </c>
      <c r="H28" s="32">
        <v>152</v>
      </c>
      <c r="I28" s="31">
        <v>40921</v>
      </c>
      <c r="J28" t="s">
        <v>241</v>
      </c>
    </row>
    <row r="29" spans="1:10" ht="12.75">
      <c r="A29" t="s">
        <v>103</v>
      </c>
      <c r="B29" t="s">
        <v>297</v>
      </c>
      <c r="C29">
        <v>-0.023</v>
      </c>
      <c r="D29">
        <v>4.04</v>
      </c>
      <c r="E29">
        <v>4.047</v>
      </c>
      <c r="F29">
        <v>4.04</v>
      </c>
      <c r="G29">
        <v>4.07</v>
      </c>
      <c r="H29" s="32">
        <v>153</v>
      </c>
      <c r="I29" s="31">
        <v>40921</v>
      </c>
      <c r="J29" t="s">
        <v>241</v>
      </c>
    </row>
    <row r="30" spans="1:10" ht="12.75">
      <c r="A30" t="s">
        <v>104</v>
      </c>
      <c r="B30" t="s">
        <v>298</v>
      </c>
      <c r="C30">
        <v>-0.023</v>
      </c>
      <c r="D30">
        <v>0</v>
      </c>
      <c r="E30">
        <v>4.063</v>
      </c>
      <c r="F30">
        <v>4.063</v>
      </c>
      <c r="G30">
        <v>4.086</v>
      </c>
      <c r="H30" s="32">
        <v>0</v>
      </c>
      <c r="I30" s="31">
        <v>40921</v>
      </c>
      <c r="J30" t="s">
        <v>241</v>
      </c>
    </row>
    <row r="31" spans="1:10" ht="12.75">
      <c r="A31" t="s">
        <v>105</v>
      </c>
      <c r="B31" t="s">
        <v>299</v>
      </c>
      <c r="C31">
        <v>-0.023</v>
      </c>
      <c r="D31">
        <v>0</v>
      </c>
      <c r="E31">
        <v>4.091</v>
      </c>
      <c r="F31">
        <v>4.091</v>
      </c>
      <c r="G31">
        <v>4.114</v>
      </c>
      <c r="H31" s="32">
        <v>0</v>
      </c>
      <c r="I31" s="31">
        <v>40921</v>
      </c>
      <c r="J31" t="s">
        <v>241</v>
      </c>
    </row>
    <row r="32" spans="1:10" ht="12.75">
      <c r="A32" t="s">
        <v>106</v>
      </c>
      <c r="B32" t="s">
        <v>300</v>
      </c>
      <c r="C32">
        <v>-0.023</v>
      </c>
      <c r="D32">
        <v>0</v>
      </c>
      <c r="E32">
        <v>4.129</v>
      </c>
      <c r="F32">
        <v>4.129</v>
      </c>
      <c r="G32">
        <v>4.152</v>
      </c>
      <c r="H32" s="32">
        <v>0</v>
      </c>
      <c r="I32" s="31">
        <v>40921</v>
      </c>
      <c r="J32" t="s">
        <v>241</v>
      </c>
    </row>
    <row r="33" spans="1:10" ht="12.75">
      <c r="A33" t="s">
        <v>107</v>
      </c>
      <c r="B33" t="s">
        <v>301</v>
      </c>
      <c r="C33">
        <v>-0.023</v>
      </c>
      <c r="D33">
        <v>0</v>
      </c>
      <c r="E33">
        <v>4.147</v>
      </c>
      <c r="F33">
        <v>4.147</v>
      </c>
      <c r="G33">
        <v>4.17</v>
      </c>
      <c r="H33" s="32">
        <v>0</v>
      </c>
      <c r="I33" s="31">
        <v>40921</v>
      </c>
      <c r="J33" t="s">
        <v>241</v>
      </c>
    </row>
    <row r="34" spans="1:10" ht="12.75">
      <c r="A34" t="s">
        <v>108</v>
      </c>
      <c r="B34" t="s">
        <v>302</v>
      </c>
      <c r="C34">
        <v>-0.023</v>
      </c>
      <c r="D34">
        <v>4.18</v>
      </c>
      <c r="E34">
        <v>4.18</v>
      </c>
      <c r="F34">
        <v>4.15</v>
      </c>
      <c r="G34">
        <v>4.173</v>
      </c>
      <c r="H34" s="32">
        <v>1</v>
      </c>
      <c r="I34" s="31">
        <v>40921</v>
      </c>
      <c r="J34" t="s">
        <v>241</v>
      </c>
    </row>
    <row r="35" spans="1:10" ht="12.75">
      <c r="A35" t="s">
        <v>109</v>
      </c>
      <c r="B35" t="s">
        <v>303</v>
      </c>
      <c r="C35">
        <v>-0.023</v>
      </c>
      <c r="D35">
        <v>0</v>
      </c>
      <c r="E35">
        <v>4.185</v>
      </c>
      <c r="F35">
        <v>4.185</v>
      </c>
      <c r="G35">
        <v>4.208</v>
      </c>
      <c r="H35" s="32">
        <v>0</v>
      </c>
      <c r="I35" s="31">
        <v>40921</v>
      </c>
      <c r="J35" t="s">
        <v>241</v>
      </c>
    </row>
    <row r="36" spans="1:10" ht="12.75">
      <c r="A36" t="s">
        <v>110</v>
      </c>
      <c r="B36" t="s">
        <v>304</v>
      </c>
      <c r="C36">
        <v>-0.023</v>
      </c>
      <c r="D36">
        <v>0</v>
      </c>
      <c r="E36">
        <v>4.27</v>
      </c>
      <c r="F36">
        <v>4.27</v>
      </c>
      <c r="G36">
        <v>4.293</v>
      </c>
      <c r="H36" s="32">
        <v>0</v>
      </c>
      <c r="I36" s="31">
        <v>40921</v>
      </c>
      <c r="J36" t="s">
        <v>241</v>
      </c>
    </row>
    <row r="37" spans="1:10" ht="12.75">
      <c r="A37" t="s">
        <v>111</v>
      </c>
      <c r="B37" t="s">
        <v>305</v>
      </c>
      <c r="C37">
        <v>-0.023</v>
      </c>
      <c r="D37">
        <v>0</v>
      </c>
      <c r="E37">
        <v>4.47</v>
      </c>
      <c r="F37">
        <v>4.47</v>
      </c>
      <c r="G37">
        <v>4.493</v>
      </c>
      <c r="H37" s="32">
        <v>0</v>
      </c>
      <c r="I37" s="31">
        <v>40921</v>
      </c>
      <c r="J37" t="s">
        <v>241</v>
      </c>
    </row>
    <row r="38" spans="1:10" ht="12.75">
      <c r="A38" t="s">
        <v>112</v>
      </c>
      <c r="B38" t="s">
        <v>306</v>
      </c>
      <c r="C38">
        <v>-0.023</v>
      </c>
      <c r="D38">
        <v>0</v>
      </c>
      <c r="E38">
        <v>4.57</v>
      </c>
      <c r="F38">
        <v>4.57</v>
      </c>
      <c r="G38">
        <v>4.593</v>
      </c>
      <c r="H38" s="32">
        <v>0</v>
      </c>
      <c r="I38" s="31">
        <v>40921</v>
      </c>
      <c r="J38" t="s">
        <v>241</v>
      </c>
    </row>
    <row r="39" spans="1:10" ht="12.75">
      <c r="A39" t="s">
        <v>113</v>
      </c>
      <c r="B39" t="s">
        <v>307</v>
      </c>
      <c r="C39">
        <v>-0.023</v>
      </c>
      <c r="D39">
        <v>4.55</v>
      </c>
      <c r="E39">
        <v>4.55</v>
      </c>
      <c r="F39">
        <v>4.545</v>
      </c>
      <c r="G39">
        <v>4.568</v>
      </c>
      <c r="H39" s="32">
        <v>1</v>
      </c>
      <c r="I39" s="31">
        <v>40921</v>
      </c>
      <c r="J39" t="s">
        <v>241</v>
      </c>
    </row>
    <row r="40" spans="1:10" ht="12.75">
      <c r="A40" t="s">
        <v>114</v>
      </c>
      <c r="B40" t="s">
        <v>305</v>
      </c>
      <c r="C40">
        <v>-0.023</v>
      </c>
      <c r="D40">
        <v>0</v>
      </c>
      <c r="E40">
        <v>4.47</v>
      </c>
      <c r="F40">
        <v>4.47</v>
      </c>
      <c r="G40">
        <v>4.493</v>
      </c>
      <c r="H40" s="32">
        <v>0</v>
      </c>
      <c r="I40" s="31">
        <v>40921</v>
      </c>
      <c r="J40" t="s">
        <v>241</v>
      </c>
    </row>
    <row r="41" spans="1:10" ht="12.75">
      <c r="A41" t="s">
        <v>115</v>
      </c>
      <c r="B41" t="s">
        <v>308</v>
      </c>
      <c r="C41">
        <v>-0.023</v>
      </c>
      <c r="D41">
        <v>0</v>
      </c>
      <c r="E41">
        <v>4.345</v>
      </c>
      <c r="F41">
        <v>4.345</v>
      </c>
      <c r="G41">
        <v>4.368</v>
      </c>
      <c r="H41" s="32">
        <v>0</v>
      </c>
      <c r="I41" s="31">
        <v>40921</v>
      </c>
      <c r="J41" t="s">
        <v>241</v>
      </c>
    </row>
    <row r="42" spans="1:10" ht="12.75">
      <c r="A42" t="s">
        <v>116</v>
      </c>
      <c r="B42" t="s">
        <v>309</v>
      </c>
      <c r="C42">
        <v>-0.023</v>
      </c>
      <c r="D42">
        <v>0</v>
      </c>
      <c r="E42">
        <v>4.355</v>
      </c>
      <c r="F42">
        <v>4.355</v>
      </c>
      <c r="G42">
        <v>4.378</v>
      </c>
      <c r="H42" s="32">
        <v>0</v>
      </c>
      <c r="I42" s="31">
        <v>40921</v>
      </c>
      <c r="J42" t="s">
        <v>241</v>
      </c>
    </row>
    <row r="43" spans="1:10" ht="12.75">
      <c r="A43" t="s">
        <v>117</v>
      </c>
      <c r="B43" t="s">
        <v>310</v>
      </c>
      <c r="C43">
        <v>-0.023</v>
      </c>
      <c r="D43">
        <v>0</v>
      </c>
      <c r="E43">
        <v>4.382</v>
      </c>
      <c r="F43">
        <v>4.382</v>
      </c>
      <c r="G43">
        <v>4.405</v>
      </c>
      <c r="H43" s="32">
        <v>0</v>
      </c>
      <c r="I43" s="31">
        <v>40921</v>
      </c>
      <c r="J43" t="s">
        <v>241</v>
      </c>
    </row>
    <row r="44" spans="1:10" ht="12.75">
      <c r="A44" t="s">
        <v>118</v>
      </c>
      <c r="B44" t="s">
        <v>311</v>
      </c>
      <c r="C44">
        <v>-0.023</v>
      </c>
      <c r="D44">
        <v>0</v>
      </c>
      <c r="E44">
        <v>4.419</v>
      </c>
      <c r="F44">
        <v>4.419</v>
      </c>
      <c r="G44">
        <v>4.442</v>
      </c>
      <c r="H44" s="32">
        <v>0</v>
      </c>
      <c r="I44" s="31">
        <v>40921</v>
      </c>
      <c r="J44" t="s">
        <v>241</v>
      </c>
    </row>
    <row r="45" spans="1:10" ht="12.75">
      <c r="A45" t="s">
        <v>119</v>
      </c>
      <c r="B45" t="s">
        <v>312</v>
      </c>
      <c r="C45">
        <v>-0.023</v>
      </c>
      <c r="D45">
        <v>0</v>
      </c>
      <c r="E45">
        <v>4.437</v>
      </c>
      <c r="F45">
        <v>4.437</v>
      </c>
      <c r="G45">
        <v>4.46</v>
      </c>
      <c r="H45" s="32">
        <v>0</v>
      </c>
      <c r="I45" s="31">
        <v>40921</v>
      </c>
      <c r="J45" t="s">
        <v>241</v>
      </c>
    </row>
    <row r="46" spans="1:10" ht="12.75">
      <c r="A46" t="s">
        <v>120</v>
      </c>
      <c r="B46" t="s">
        <v>313</v>
      </c>
      <c r="C46">
        <v>-0.023</v>
      </c>
      <c r="D46">
        <v>0</v>
      </c>
      <c r="E46">
        <v>4.442</v>
      </c>
      <c r="F46">
        <v>4.442</v>
      </c>
      <c r="G46">
        <v>4.465</v>
      </c>
      <c r="H46" s="32">
        <v>0</v>
      </c>
      <c r="I46" s="31">
        <v>40921</v>
      </c>
      <c r="J46" t="s">
        <v>241</v>
      </c>
    </row>
    <row r="47" spans="1:10" ht="12.75">
      <c r="A47" t="s">
        <v>121</v>
      </c>
      <c r="B47" t="s">
        <v>314</v>
      </c>
      <c r="C47">
        <v>-0.023</v>
      </c>
      <c r="D47">
        <v>0</v>
      </c>
      <c r="E47">
        <v>4.477</v>
      </c>
      <c r="F47">
        <v>4.477</v>
      </c>
      <c r="G47">
        <v>4.5</v>
      </c>
      <c r="H47" s="32">
        <v>0</v>
      </c>
      <c r="I47" s="31">
        <v>40921</v>
      </c>
      <c r="J47" t="s">
        <v>241</v>
      </c>
    </row>
    <row r="48" spans="1:10" ht="12.75">
      <c r="A48" t="s">
        <v>122</v>
      </c>
      <c r="B48" t="s">
        <v>315</v>
      </c>
      <c r="C48">
        <v>-0.023</v>
      </c>
      <c r="D48">
        <v>0</v>
      </c>
      <c r="E48">
        <v>4.572</v>
      </c>
      <c r="F48">
        <v>4.572</v>
      </c>
      <c r="G48">
        <v>4.595</v>
      </c>
      <c r="H48" s="32">
        <v>0</v>
      </c>
      <c r="I48" s="31">
        <v>40921</v>
      </c>
      <c r="J48" t="s">
        <v>241</v>
      </c>
    </row>
    <row r="49" spans="1:10" ht="12.75">
      <c r="A49" t="s">
        <v>123</v>
      </c>
      <c r="B49" t="s">
        <v>316</v>
      </c>
      <c r="C49">
        <v>-0.023</v>
      </c>
      <c r="D49">
        <v>0</v>
      </c>
      <c r="E49">
        <v>4.782</v>
      </c>
      <c r="F49">
        <v>4.782</v>
      </c>
      <c r="G49">
        <v>4.805</v>
      </c>
      <c r="H49" s="32">
        <v>0</v>
      </c>
      <c r="I49" s="31">
        <v>40921</v>
      </c>
      <c r="J49" t="s">
        <v>241</v>
      </c>
    </row>
    <row r="50" spans="1:10" ht="12.75">
      <c r="A50" t="s">
        <v>124</v>
      </c>
      <c r="B50" t="s">
        <v>317</v>
      </c>
      <c r="C50">
        <v>-0.023</v>
      </c>
      <c r="D50">
        <v>0</v>
      </c>
      <c r="E50">
        <v>4.887</v>
      </c>
      <c r="F50">
        <v>4.887</v>
      </c>
      <c r="G50">
        <v>4.91</v>
      </c>
      <c r="H50" s="32">
        <v>0</v>
      </c>
      <c r="I50" s="31">
        <v>40921</v>
      </c>
      <c r="J50" t="s">
        <v>241</v>
      </c>
    </row>
    <row r="51" spans="1:10" ht="12.75">
      <c r="A51" t="s">
        <v>125</v>
      </c>
      <c r="B51" t="s">
        <v>318</v>
      </c>
      <c r="C51">
        <v>-0.023</v>
      </c>
      <c r="D51">
        <v>0</v>
      </c>
      <c r="E51">
        <v>4.859</v>
      </c>
      <c r="F51">
        <v>4.859</v>
      </c>
      <c r="G51">
        <v>4.882</v>
      </c>
      <c r="H51" s="32">
        <v>0</v>
      </c>
      <c r="I51" s="31">
        <v>40921</v>
      </c>
      <c r="J51" t="s">
        <v>241</v>
      </c>
    </row>
    <row r="52" spans="1:10" ht="12.75">
      <c r="A52" t="s">
        <v>126</v>
      </c>
      <c r="B52" t="s">
        <v>319</v>
      </c>
      <c r="C52">
        <v>-0.023</v>
      </c>
      <c r="D52">
        <v>0</v>
      </c>
      <c r="E52">
        <v>4.783</v>
      </c>
      <c r="F52">
        <v>4.783</v>
      </c>
      <c r="G52">
        <v>4.806</v>
      </c>
      <c r="H52" s="32">
        <v>0</v>
      </c>
      <c r="I52" s="31">
        <v>40921</v>
      </c>
      <c r="J52" t="s">
        <v>241</v>
      </c>
    </row>
    <row r="53" spans="1:10" ht="12.75">
      <c r="A53" t="s">
        <v>127</v>
      </c>
      <c r="B53" t="s">
        <v>320</v>
      </c>
      <c r="C53">
        <v>-0.023</v>
      </c>
      <c r="D53">
        <v>0</v>
      </c>
      <c r="E53">
        <v>4.633</v>
      </c>
      <c r="F53">
        <v>4.633</v>
      </c>
      <c r="G53">
        <v>4.656</v>
      </c>
      <c r="H53" s="32">
        <v>0</v>
      </c>
      <c r="I53" s="31">
        <v>40921</v>
      </c>
      <c r="J53" t="s">
        <v>241</v>
      </c>
    </row>
    <row r="54" spans="1:10" ht="12.75">
      <c r="A54" t="s">
        <v>128</v>
      </c>
      <c r="B54" t="s">
        <v>321</v>
      </c>
      <c r="C54">
        <v>-0.023</v>
      </c>
      <c r="D54">
        <v>0</v>
      </c>
      <c r="E54">
        <v>4.643</v>
      </c>
      <c r="F54">
        <v>4.643</v>
      </c>
      <c r="G54">
        <v>4.666</v>
      </c>
      <c r="H54" s="32">
        <v>0</v>
      </c>
      <c r="I54" s="31">
        <v>40921</v>
      </c>
      <c r="J54" t="s">
        <v>241</v>
      </c>
    </row>
    <row r="55" spans="1:10" ht="12.75">
      <c r="A55" t="s">
        <v>129</v>
      </c>
      <c r="B55" t="s">
        <v>322</v>
      </c>
      <c r="C55">
        <v>-0.023</v>
      </c>
      <c r="D55">
        <v>0</v>
      </c>
      <c r="E55">
        <v>4.67</v>
      </c>
      <c r="F55">
        <v>4.67</v>
      </c>
      <c r="G55">
        <v>4.693</v>
      </c>
      <c r="H55" s="32">
        <v>0</v>
      </c>
      <c r="I55" s="31">
        <v>40921</v>
      </c>
      <c r="J55" t="s">
        <v>241</v>
      </c>
    </row>
    <row r="56" spans="1:10" ht="12.75">
      <c r="A56" t="s">
        <v>130</v>
      </c>
      <c r="B56" t="s">
        <v>323</v>
      </c>
      <c r="C56">
        <v>-0.023</v>
      </c>
      <c r="D56">
        <v>0</v>
      </c>
      <c r="E56">
        <v>4.707</v>
      </c>
      <c r="F56">
        <v>4.707</v>
      </c>
      <c r="G56">
        <v>4.73</v>
      </c>
      <c r="H56" s="32">
        <v>0</v>
      </c>
      <c r="I56" s="31">
        <v>40921</v>
      </c>
      <c r="J56" t="s">
        <v>241</v>
      </c>
    </row>
    <row r="57" spans="1:10" ht="12.75">
      <c r="A57" t="s">
        <v>131</v>
      </c>
      <c r="B57" t="s">
        <v>324</v>
      </c>
      <c r="C57">
        <v>-0.023</v>
      </c>
      <c r="D57">
        <v>0</v>
      </c>
      <c r="E57">
        <v>4.725</v>
      </c>
      <c r="F57">
        <v>4.725</v>
      </c>
      <c r="G57">
        <v>4.748</v>
      </c>
      <c r="H57" s="32">
        <v>0</v>
      </c>
      <c r="I57" s="31">
        <v>40921</v>
      </c>
      <c r="J57" t="s">
        <v>241</v>
      </c>
    </row>
    <row r="58" spans="1:10" ht="12.75">
      <c r="A58" t="s">
        <v>132</v>
      </c>
      <c r="B58" t="s">
        <v>325</v>
      </c>
      <c r="C58">
        <v>-0.023</v>
      </c>
      <c r="D58">
        <v>0</v>
      </c>
      <c r="E58">
        <v>4.73</v>
      </c>
      <c r="F58">
        <v>4.73</v>
      </c>
      <c r="G58">
        <v>4.753</v>
      </c>
      <c r="H58" s="32">
        <v>0</v>
      </c>
      <c r="I58" s="31">
        <v>40921</v>
      </c>
      <c r="J58" t="s">
        <v>241</v>
      </c>
    </row>
    <row r="59" spans="1:10" ht="12.75">
      <c r="A59" t="s">
        <v>133</v>
      </c>
      <c r="B59" t="s">
        <v>326</v>
      </c>
      <c r="C59">
        <v>-0.023</v>
      </c>
      <c r="D59">
        <v>0</v>
      </c>
      <c r="E59">
        <v>4.765</v>
      </c>
      <c r="F59">
        <v>4.765</v>
      </c>
      <c r="G59">
        <v>4.788</v>
      </c>
      <c r="H59" s="32">
        <v>0</v>
      </c>
      <c r="I59" s="31">
        <v>40921</v>
      </c>
      <c r="J59" t="s">
        <v>241</v>
      </c>
    </row>
    <row r="60" spans="1:10" ht="12.75">
      <c r="A60" t="s">
        <v>134</v>
      </c>
      <c r="B60" t="s">
        <v>327</v>
      </c>
      <c r="C60">
        <v>-0.023</v>
      </c>
      <c r="D60">
        <v>0</v>
      </c>
      <c r="E60">
        <v>4.87</v>
      </c>
      <c r="F60">
        <v>4.87</v>
      </c>
      <c r="G60">
        <v>4.893</v>
      </c>
      <c r="H60" s="32">
        <v>0</v>
      </c>
      <c r="I60" s="31">
        <v>40921</v>
      </c>
      <c r="J60" t="s">
        <v>241</v>
      </c>
    </row>
    <row r="61" spans="1:10" ht="12.75">
      <c r="A61" t="s">
        <v>135</v>
      </c>
      <c r="B61" t="s">
        <v>328</v>
      </c>
      <c r="C61">
        <v>-0.022</v>
      </c>
      <c r="D61">
        <v>0</v>
      </c>
      <c r="E61">
        <v>5.085</v>
      </c>
      <c r="F61">
        <v>5.085</v>
      </c>
      <c r="G61">
        <v>5.107</v>
      </c>
      <c r="H61" s="32">
        <v>0</v>
      </c>
      <c r="I61" s="31">
        <v>40921</v>
      </c>
      <c r="J61" t="s">
        <v>241</v>
      </c>
    </row>
    <row r="62" spans="1:10" ht="12.75">
      <c r="A62" t="s">
        <v>136</v>
      </c>
      <c r="B62" t="s">
        <v>329</v>
      </c>
      <c r="C62">
        <v>-0.021</v>
      </c>
      <c r="D62">
        <v>0</v>
      </c>
      <c r="E62">
        <v>5.195</v>
      </c>
      <c r="F62">
        <v>5.195</v>
      </c>
      <c r="G62">
        <v>5.216</v>
      </c>
      <c r="H62" s="32">
        <v>0</v>
      </c>
      <c r="I62" s="31">
        <v>40921</v>
      </c>
      <c r="J62" t="s">
        <v>241</v>
      </c>
    </row>
    <row r="63" spans="1:10" ht="12.75">
      <c r="A63" t="s">
        <v>137</v>
      </c>
      <c r="B63" t="s">
        <v>330</v>
      </c>
      <c r="C63">
        <v>-0.021</v>
      </c>
      <c r="D63">
        <v>0</v>
      </c>
      <c r="E63">
        <v>5.17</v>
      </c>
      <c r="F63">
        <v>5.17</v>
      </c>
      <c r="G63">
        <v>5.191</v>
      </c>
      <c r="H63" s="32">
        <v>0</v>
      </c>
      <c r="I63" s="31">
        <v>40921</v>
      </c>
      <c r="J63" t="s">
        <v>241</v>
      </c>
    </row>
    <row r="64" spans="1:10" ht="12.75">
      <c r="A64" t="s">
        <v>138</v>
      </c>
      <c r="B64" t="s">
        <v>331</v>
      </c>
      <c r="C64">
        <v>-0.021</v>
      </c>
      <c r="D64">
        <v>0</v>
      </c>
      <c r="E64">
        <v>5.095</v>
      </c>
      <c r="F64">
        <v>5.095</v>
      </c>
      <c r="G64">
        <v>5.116</v>
      </c>
      <c r="H64" s="32">
        <v>0</v>
      </c>
      <c r="I64" s="31">
        <v>40921</v>
      </c>
      <c r="J64" t="s">
        <v>241</v>
      </c>
    </row>
    <row r="65" spans="1:10" ht="12.75">
      <c r="A65" t="s">
        <v>139</v>
      </c>
      <c r="B65" t="s">
        <v>332</v>
      </c>
      <c r="C65">
        <v>-0.016</v>
      </c>
      <c r="D65">
        <v>0</v>
      </c>
      <c r="E65">
        <v>4.94</v>
      </c>
      <c r="F65">
        <v>4.94</v>
      </c>
      <c r="G65">
        <v>4.956</v>
      </c>
      <c r="H65" s="32">
        <v>0</v>
      </c>
      <c r="I65" s="31">
        <v>40921</v>
      </c>
      <c r="J65" t="s">
        <v>241</v>
      </c>
    </row>
    <row r="66" spans="1:10" ht="12.75">
      <c r="A66" t="s">
        <v>140</v>
      </c>
      <c r="B66" t="s">
        <v>333</v>
      </c>
      <c r="C66">
        <v>-0.016</v>
      </c>
      <c r="D66">
        <v>0</v>
      </c>
      <c r="E66">
        <v>4.95</v>
      </c>
      <c r="F66">
        <v>4.95</v>
      </c>
      <c r="G66">
        <v>4.966</v>
      </c>
      <c r="H66" s="32">
        <v>0</v>
      </c>
      <c r="I66" s="31">
        <v>40921</v>
      </c>
      <c r="J66" t="s">
        <v>241</v>
      </c>
    </row>
    <row r="67" spans="1:10" ht="12.75">
      <c r="A67" t="s">
        <v>141</v>
      </c>
      <c r="B67" t="s">
        <v>334</v>
      </c>
      <c r="C67">
        <v>-0.016</v>
      </c>
      <c r="D67">
        <v>5</v>
      </c>
      <c r="E67">
        <v>5</v>
      </c>
      <c r="F67">
        <v>4.978</v>
      </c>
      <c r="G67">
        <v>4.994</v>
      </c>
      <c r="H67" s="32">
        <v>1</v>
      </c>
      <c r="I67" s="31">
        <v>40921</v>
      </c>
      <c r="J67" t="s">
        <v>241</v>
      </c>
    </row>
    <row r="68" spans="1:10" ht="12.75">
      <c r="A68" t="s">
        <v>142</v>
      </c>
      <c r="B68" t="s">
        <v>335</v>
      </c>
      <c r="C68">
        <v>-0.016</v>
      </c>
      <c r="D68">
        <v>0</v>
      </c>
      <c r="E68">
        <v>5.013</v>
      </c>
      <c r="F68">
        <v>5.013</v>
      </c>
      <c r="G68">
        <v>5.029</v>
      </c>
      <c r="H68" s="32">
        <v>0</v>
      </c>
      <c r="I68" s="31">
        <v>40921</v>
      </c>
      <c r="J68" t="s">
        <v>241</v>
      </c>
    </row>
    <row r="69" spans="1:10" ht="12.75">
      <c r="A69" t="s">
        <v>143</v>
      </c>
      <c r="B69" t="s">
        <v>336</v>
      </c>
      <c r="C69">
        <v>-0.016</v>
      </c>
      <c r="D69">
        <v>0</v>
      </c>
      <c r="E69">
        <v>5.043</v>
      </c>
      <c r="F69">
        <v>5.043</v>
      </c>
      <c r="G69">
        <v>5.059</v>
      </c>
      <c r="H69" s="32">
        <v>0</v>
      </c>
      <c r="I69" s="31">
        <v>40921</v>
      </c>
      <c r="J69" t="s">
        <v>241</v>
      </c>
    </row>
    <row r="70" spans="1:10" ht="12.75">
      <c r="A70" t="s">
        <v>144</v>
      </c>
      <c r="B70" t="s">
        <v>337</v>
      </c>
      <c r="C70">
        <v>-0.016</v>
      </c>
      <c r="D70">
        <v>0</v>
      </c>
      <c r="E70">
        <v>5.051</v>
      </c>
      <c r="F70">
        <v>5.051</v>
      </c>
      <c r="G70">
        <v>5.067</v>
      </c>
      <c r="H70" s="32">
        <v>0</v>
      </c>
      <c r="I70" s="31">
        <v>40921</v>
      </c>
      <c r="J70" t="s">
        <v>241</v>
      </c>
    </row>
    <row r="71" spans="1:10" ht="12.75">
      <c r="A71" t="s">
        <v>145</v>
      </c>
      <c r="B71" t="s">
        <v>338</v>
      </c>
      <c r="C71">
        <v>-0.016</v>
      </c>
      <c r="D71">
        <v>0</v>
      </c>
      <c r="E71">
        <v>5.083</v>
      </c>
      <c r="F71">
        <v>5.083</v>
      </c>
      <c r="G71">
        <v>5.099</v>
      </c>
      <c r="H71" s="32">
        <v>0</v>
      </c>
      <c r="I71" s="31">
        <v>40921</v>
      </c>
      <c r="J71" t="s">
        <v>241</v>
      </c>
    </row>
    <row r="72" spans="1:10" ht="12.75">
      <c r="A72" t="s">
        <v>146</v>
      </c>
      <c r="B72" t="s">
        <v>339</v>
      </c>
      <c r="C72">
        <v>-0.016</v>
      </c>
      <c r="D72">
        <v>0</v>
      </c>
      <c r="E72">
        <v>5.201</v>
      </c>
      <c r="F72">
        <v>5.201</v>
      </c>
      <c r="G72">
        <v>5.217</v>
      </c>
      <c r="H72" s="32">
        <v>0</v>
      </c>
      <c r="I72" s="31">
        <v>40921</v>
      </c>
      <c r="J72" t="s">
        <v>241</v>
      </c>
    </row>
    <row r="73" spans="1:10" ht="12.75">
      <c r="A73" t="s">
        <v>147</v>
      </c>
      <c r="B73" t="s">
        <v>340</v>
      </c>
      <c r="C73">
        <v>-0.016</v>
      </c>
      <c r="D73">
        <v>0</v>
      </c>
      <c r="E73">
        <v>5.426</v>
      </c>
      <c r="F73">
        <v>5.426</v>
      </c>
      <c r="G73">
        <v>5.442</v>
      </c>
      <c r="H73" s="32">
        <v>0</v>
      </c>
      <c r="I73" s="31">
        <v>40921</v>
      </c>
      <c r="J73" t="s">
        <v>241</v>
      </c>
    </row>
    <row r="74" spans="1:10" ht="12.75">
      <c r="A74" t="s">
        <v>148</v>
      </c>
      <c r="B74" t="s">
        <v>242</v>
      </c>
      <c r="C74">
        <v>-0.016</v>
      </c>
      <c r="D74">
        <v>0</v>
      </c>
      <c r="E74">
        <v>5.546</v>
      </c>
      <c r="F74">
        <v>5.546</v>
      </c>
      <c r="G74">
        <v>5.562</v>
      </c>
      <c r="H74" s="32">
        <v>0</v>
      </c>
      <c r="I74" s="31">
        <v>40921</v>
      </c>
      <c r="J74" t="s">
        <v>241</v>
      </c>
    </row>
    <row r="75" spans="1:10" ht="12.75">
      <c r="A75" t="s">
        <v>149</v>
      </c>
      <c r="B75" t="s">
        <v>341</v>
      </c>
      <c r="C75">
        <v>-0.016</v>
      </c>
      <c r="D75">
        <v>0</v>
      </c>
      <c r="E75">
        <v>5.516</v>
      </c>
      <c r="F75">
        <v>5.516</v>
      </c>
      <c r="G75">
        <v>5.532</v>
      </c>
      <c r="H75" s="32">
        <v>0</v>
      </c>
      <c r="I75" s="31">
        <v>40921</v>
      </c>
      <c r="J75" t="s">
        <v>241</v>
      </c>
    </row>
    <row r="76" spans="1:10" ht="12.75">
      <c r="A76" t="s">
        <v>150</v>
      </c>
      <c r="B76" t="s">
        <v>342</v>
      </c>
      <c r="C76">
        <v>-0.014</v>
      </c>
      <c r="D76">
        <v>0</v>
      </c>
      <c r="E76">
        <v>5.436</v>
      </c>
      <c r="F76">
        <v>5.436</v>
      </c>
      <c r="G76">
        <v>5.45</v>
      </c>
      <c r="H76" s="32">
        <v>0</v>
      </c>
      <c r="I76" s="31">
        <v>40921</v>
      </c>
      <c r="J76" t="s">
        <v>241</v>
      </c>
    </row>
    <row r="77" spans="1:10" ht="12.75">
      <c r="A77" t="s">
        <v>151</v>
      </c>
      <c r="B77" t="s">
        <v>343</v>
      </c>
      <c r="C77">
        <v>-0.009</v>
      </c>
      <c r="D77">
        <v>0</v>
      </c>
      <c r="E77">
        <v>5.231</v>
      </c>
      <c r="F77">
        <v>5.231</v>
      </c>
      <c r="G77">
        <v>5.24</v>
      </c>
      <c r="H77" s="32">
        <v>0</v>
      </c>
      <c r="I77" s="31">
        <v>40921</v>
      </c>
      <c r="J77" t="s">
        <v>241</v>
      </c>
    </row>
    <row r="78" spans="1:10" ht="12.75">
      <c r="A78" t="s">
        <v>152</v>
      </c>
      <c r="B78" t="s">
        <v>344</v>
      </c>
      <c r="C78">
        <v>-0.009</v>
      </c>
      <c r="D78">
        <v>0</v>
      </c>
      <c r="E78">
        <v>5.241</v>
      </c>
      <c r="F78">
        <v>5.241</v>
      </c>
      <c r="G78">
        <v>5.25</v>
      </c>
      <c r="H78" s="32">
        <v>0</v>
      </c>
      <c r="I78" s="31">
        <v>40921</v>
      </c>
      <c r="J78" t="s">
        <v>241</v>
      </c>
    </row>
    <row r="79" spans="1:10" ht="12.75">
      <c r="A79" t="s">
        <v>153</v>
      </c>
      <c r="B79" t="s">
        <v>345</v>
      </c>
      <c r="C79">
        <v>-0.009</v>
      </c>
      <c r="D79">
        <v>0</v>
      </c>
      <c r="E79">
        <v>5.269</v>
      </c>
      <c r="F79">
        <v>5.269</v>
      </c>
      <c r="G79">
        <v>5.278</v>
      </c>
      <c r="H79" s="32">
        <v>0</v>
      </c>
      <c r="I79" s="31">
        <v>40921</v>
      </c>
      <c r="J79" t="s">
        <v>241</v>
      </c>
    </row>
    <row r="80" spans="1:10" ht="12.75">
      <c r="A80" t="s">
        <v>154</v>
      </c>
      <c r="B80" t="s">
        <v>346</v>
      </c>
      <c r="C80">
        <v>-0.009</v>
      </c>
      <c r="D80">
        <v>0</v>
      </c>
      <c r="E80">
        <v>5.304</v>
      </c>
      <c r="F80">
        <v>5.304</v>
      </c>
      <c r="G80">
        <v>5.313</v>
      </c>
      <c r="H80" s="32">
        <v>0</v>
      </c>
      <c r="I80" s="31">
        <v>40921</v>
      </c>
      <c r="J80" t="s">
        <v>241</v>
      </c>
    </row>
    <row r="81" spans="1:10" ht="12.75">
      <c r="A81" t="s">
        <v>155</v>
      </c>
      <c r="B81" t="s">
        <v>347</v>
      </c>
      <c r="C81">
        <v>-0.009</v>
      </c>
      <c r="D81">
        <v>0</v>
      </c>
      <c r="E81">
        <v>5.334</v>
      </c>
      <c r="F81">
        <v>5.334</v>
      </c>
      <c r="G81">
        <v>5.343</v>
      </c>
      <c r="H81" s="32">
        <v>0</v>
      </c>
      <c r="I81" s="31">
        <v>40921</v>
      </c>
      <c r="J81" t="s">
        <v>241</v>
      </c>
    </row>
    <row r="82" spans="1:10" ht="12.75">
      <c r="A82" t="s">
        <v>156</v>
      </c>
      <c r="B82" t="s">
        <v>243</v>
      </c>
      <c r="C82">
        <v>-0.009</v>
      </c>
      <c r="D82">
        <v>0</v>
      </c>
      <c r="E82">
        <v>5.344</v>
      </c>
      <c r="F82">
        <v>5.344</v>
      </c>
      <c r="G82">
        <v>5.353</v>
      </c>
      <c r="H82" s="32">
        <v>0</v>
      </c>
      <c r="I82" s="31">
        <v>40921</v>
      </c>
      <c r="J82" t="s">
        <v>241</v>
      </c>
    </row>
    <row r="83" spans="1:10" ht="12.75">
      <c r="A83" t="s">
        <v>157</v>
      </c>
      <c r="B83" t="s">
        <v>348</v>
      </c>
      <c r="C83">
        <v>-0.009</v>
      </c>
      <c r="D83">
        <v>0</v>
      </c>
      <c r="E83">
        <v>5.388</v>
      </c>
      <c r="F83">
        <v>5.388</v>
      </c>
      <c r="G83">
        <v>5.397</v>
      </c>
      <c r="H83" s="32">
        <v>0</v>
      </c>
      <c r="I83" s="31">
        <v>40921</v>
      </c>
      <c r="J83" t="s">
        <v>241</v>
      </c>
    </row>
    <row r="84" spans="1:10" ht="12.75">
      <c r="A84" t="s">
        <v>158</v>
      </c>
      <c r="B84" t="s">
        <v>341</v>
      </c>
      <c r="C84">
        <v>-0.009</v>
      </c>
      <c r="D84">
        <v>0</v>
      </c>
      <c r="E84">
        <v>5.516</v>
      </c>
      <c r="F84">
        <v>5.516</v>
      </c>
      <c r="G84">
        <v>5.525</v>
      </c>
      <c r="H84" s="32">
        <v>0</v>
      </c>
      <c r="I84" s="31">
        <v>40921</v>
      </c>
      <c r="J84" t="s">
        <v>241</v>
      </c>
    </row>
    <row r="85" spans="1:10" ht="12.75">
      <c r="A85" t="s">
        <v>159</v>
      </c>
      <c r="B85" t="s">
        <v>349</v>
      </c>
      <c r="C85">
        <v>-0.009</v>
      </c>
      <c r="D85">
        <v>0</v>
      </c>
      <c r="E85">
        <v>5.741</v>
      </c>
      <c r="F85">
        <v>5.741</v>
      </c>
      <c r="G85">
        <v>5.75</v>
      </c>
      <c r="H85" s="32">
        <v>0</v>
      </c>
      <c r="I85" s="31">
        <v>40921</v>
      </c>
      <c r="J85" t="s">
        <v>241</v>
      </c>
    </row>
    <row r="86" spans="1:10" ht="12.75">
      <c r="A86" t="s">
        <v>160</v>
      </c>
      <c r="B86" t="s">
        <v>350</v>
      </c>
      <c r="C86">
        <v>-0.009</v>
      </c>
      <c r="D86">
        <v>0</v>
      </c>
      <c r="E86">
        <v>5.866</v>
      </c>
      <c r="F86">
        <v>5.866</v>
      </c>
      <c r="G86">
        <v>5.875</v>
      </c>
      <c r="H86" s="32">
        <v>0</v>
      </c>
      <c r="I86" s="31">
        <v>40921</v>
      </c>
      <c r="J86" t="s">
        <v>241</v>
      </c>
    </row>
    <row r="87" spans="1:10" ht="12.75">
      <c r="A87" t="s">
        <v>161</v>
      </c>
      <c r="B87" t="s">
        <v>351</v>
      </c>
      <c r="C87">
        <v>-0.009</v>
      </c>
      <c r="D87">
        <v>0</v>
      </c>
      <c r="E87">
        <v>5.836</v>
      </c>
      <c r="F87">
        <v>5.836</v>
      </c>
      <c r="G87">
        <v>5.845</v>
      </c>
      <c r="H87" s="32">
        <v>0</v>
      </c>
      <c r="I87" s="31">
        <v>40921</v>
      </c>
      <c r="J87" t="s">
        <v>241</v>
      </c>
    </row>
    <row r="88" spans="1:10" ht="12.75">
      <c r="A88" t="s">
        <v>162</v>
      </c>
      <c r="B88" t="s">
        <v>352</v>
      </c>
      <c r="C88">
        <v>-0.009</v>
      </c>
      <c r="D88">
        <v>0</v>
      </c>
      <c r="E88">
        <v>5.756</v>
      </c>
      <c r="F88">
        <v>5.756</v>
      </c>
      <c r="G88">
        <v>5.765</v>
      </c>
      <c r="H88" s="32">
        <v>0</v>
      </c>
      <c r="I88" s="31">
        <v>40921</v>
      </c>
      <c r="J88" t="s">
        <v>241</v>
      </c>
    </row>
    <row r="89" spans="1:10" ht="12.75">
      <c r="A89" t="s">
        <v>163</v>
      </c>
      <c r="B89" t="s">
        <v>353</v>
      </c>
      <c r="C89">
        <v>-0.004</v>
      </c>
      <c r="D89">
        <v>0</v>
      </c>
      <c r="E89">
        <v>5.506</v>
      </c>
      <c r="F89">
        <v>5.506</v>
      </c>
      <c r="G89">
        <v>5.51</v>
      </c>
      <c r="H89" s="32">
        <v>0</v>
      </c>
      <c r="I89" s="31">
        <v>40921</v>
      </c>
      <c r="J89" t="s">
        <v>241</v>
      </c>
    </row>
    <row r="90" spans="1:10" ht="12.75">
      <c r="A90" t="s">
        <v>164</v>
      </c>
      <c r="B90" t="s">
        <v>341</v>
      </c>
      <c r="C90">
        <v>-0.004</v>
      </c>
      <c r="D90">
        <v>0</v>
      </c>
      <c r="E90">
        <v>5.516</v>
      </c>
      <c r="F90">
        <v>5.516</v>
      </c>
      <c r="G90">
        <v>5.52</v>
      </c>
      <c r="H90" s="32">
        <v>0</v>
      </c>
      <c r="I90" s="31">
        <v>40921</v>
      </c>
      <c r="J90" t="s">
        <v>241</v>
      </c>
    </row>
    <row r="91" spans="1:10" ht="12.75">
      <c r="A91" t="s">
        <v>165</v>
      </c>
      <c r="B91" t="s">
        <v>354</v>
      </c>
      <c r="C91">
        <v>-0.004</v>
      </c>
      <c r="D91">
        <v>0</v>
      </c>
      <c r="E91">
        <v>5.541</v>
      </c>
      <c r="F91">
        <v>5.541</v>
      </c>
      <c r="G91">
        <v>5.545</v>
      </c>
      <c r="H91" s="32">
        <v>0</v>
      </c>
      <c r="I91" s="31">
        <v>40921</v>
      </c>
      <c r="J91" t="s">
        <v>241</v>
      </c>
    </row>
    <row r="92" spans="1:10" ht="12.75">
      <c r="A92" t="s">
        <v>166</v>
      </c>
      <c r="B92" t="s">
        <v>355</v>
      </c>
      <c r="C92">
        <v>-0.004</v>
      </c>
      <c r="D92">
        <v>0</v>
      </c>
      <c r="E92">
        <v>5.576</v>
      </c>
      <c r="F92">
        <v>5.576</v>
      </c>
      <c r="G92">
        <v>5.58</v>
      </c>
      <c r="H92" s="32">
        <v>0</v>
      </c>
      <c r="I92" s="31">
        <v>40921</v>
      </c>
      <c r="J92" t="s">
        <v>241</v>
      </c>
    </row>
    <row r="93" spans="1:10" ht="12.75">
      <c r="A93" t="s">
        <v>167</v>
      </c>
      <c r="B93" t="s">
        <v>356</v>
      </c>
      <c r="C93">
        <v>-0.004</v>
      </c>
      <c r="D93">
        <v>0</v>
      </c>
      <c r="E93">
        <v>5.611</v>
      </c>
      <c r="F93">
        <v>5.611</v>
      </c>
      <c r="G93">
        <v>5.615</v>
      </c>
      <c r="H93" s="32">
        <v>0</v>
      </c>
      <c r="I93" s="31">
        <v>40921</v>
      </c>
      <c r="J93" t="s">
        <v>241</v>
      </c>
    </row>
    <row r="94" spans="1:10" ht="12.75">
      <c r="A94" t="s">
        <v>168</v>
      </c>
      <c r="B94" t="s">
        <v>357</v>
      </c>
      <c r="C94">
        <v>-0.004</v>
      </c>
      <c r="D94">
        <v>0</v>
      </c>
      <c r="E94">
        <v>5.621</v>
      </c>
      <c r="F94">
        <v>5.621</v>
      </c>
      <c r="G94">
        <v>5.625</v>
      </c>
      <c r="H94" s="32">
        <v>0</v>
      </c>
      <c r="I94" s="31">
        <v>40921</v>
      </c>
      <c r="J94" t="s">
        <v>241</v>
      </c>
    </row>
    <row r="95" spans="1:10" ht="12.75">
      <c r="A95" t="s">
        <v>169</v>
      </c>
      <c r="B95" t="s">
        <v>358</v>
      </c>
      <c r="C95">
        <v>-0.004</v>
      </c>
      <c r="D95">
        <v>0</v>
      </c>
      <c r="E95">
        <v>5.666</v>
      </c>
      <c r="F95">
        <v>5.666</v>
      </c>
      <c r="G95">
        <v>5.67</v>
      </c>
      <c r="H95" s="32">
        <v>0</v>
      </c>
      <c r="I95" s="31">
        <v>40921</v>
      </c>
      <c r="J95" t="s">
        <v>241</v>
      </c>
    </row>
    <row r="96" spans="1:10" ht="12.75">
      <c r="A96" t="s">
        <v>170</v>
      </c>
      <c r="B96" t="s">
        <v>359</v>
      </c>
      <c r="C96">
        <v>-0.004</v>
      </c>
      <c r="D96">
        <v>0</v>
      </c>
      <c r="E96">
        <v>5.794</v>
      </c>
      <c r="F96">
        <v>5.794</v>
      </c>
      <c r="G96">
        <v>5.798</v>
      </c>
      <c r="H96" s="32">
        <v>0</v>
      </c>
      <c r="I96" s="31">
        <v>40921</v>
      </c>
      <c r="J96" t="s">
        <v>241</v>
      </c>
    </row>
    <row r="97" spans="1:10" ht="12.75">
      <c r="A97" t="s">
        <v>171</v>
      </c>
      <c r="B97" t="s">
        <v>360</v>
      </c>
      <c r="C97">
        <v>-0.004</v>
      </c>
      <c r="D97">
        <v>0</v>
      </c>
      <c r="E97">
        <v>6.019</v>
      </c>
      <c r="F97">
        <v>6.019</v>
      </c>
      <c r="G97">
        <v>6.023</v>
      </c>
      <c r="H97" s="32">
        <v>0</v>
      </c>
      <c r="I97" s="31">
        <v>40921</v>
      </c>
      <c r="J97" t="s">
        <v>241</v>
      </c>
    </row>
    <row r="98" spans="1:10" ht="12.75">
      <c r="A98" t="s">
        <v>245</v>
      </c>
      <c r="B98" t="s">
        <v>361</v>
      </c>
      <c r="C98">
        <v>-0.004</v>
      </c>
      <c r="D98">
        <v>0</v>
      </c>
      <c r="E98">
        <v>6.144</v>
      </c>
      <c r="F98">
        <v>6.144</v>
      </c>
      <c r="G98">
        <v>6.148</v>
      </c>
      <c r="H98" s="32">
        <v>0</v>
      </c>
      <c r="I98" s="31">
        <v>40921</v>
      </c>
      <c r="J98" t="s">
        <v>241</v>
      </c>
    </row>
    <row r="99" spans="1:10" ht="12.75">
      <c r="A99" t="s">
        <v>246</v>
      </c>
      <c r="B99" t="s">
        <v>362</v>
      </c>
      <c r="C99">
        <v>-0.004</v>
      </c>
      <c r="D99">
        <v>0</v>
      </c>
      <c r="E99">
        <v>6.114</v>
      </c>
      <c r="F99">
        <v>6.114</v>
      </c>
      <c r="G99">
        <v>6.118</v>
      </c>
      <c r="H99" s="32">
        <v>0</v>
      </c>
      <c r="I99" s="31">
        <v>40921</v>
      </c>
      <c r="J99" t="s">
        <v>241</v>
      </c>
    </row>
    <row r="100" spans="1:10" ht="12.75">
      <c r="A100" t="s">
        <v>247</v>
      </c>
      <c r="B100" t="s">
        <v>363</v>
      </c>
      <c r="C100">
        <v>-0.004</v>
      </c>
      <c r="D100">
        <v>0</v>
      </c>
      <c r="E100">
        <v>6.034</v>
      </c>
      <c r="F100">
        <v>6.034</v>
      </c>
      <c r="G100">
        <v>6.038</v>
      </c>
      <c r="H100" s="32">
        <v>0</v>
      </c>
      <c r="I100" s="31">
        <v>40921</v>
      </c>
      <c r="J100" t="s">
        <v>241</v>
      </c>
    </row>
    <row r="101" spans="1:10" ht="12.75">
      <c r="A101" t="s">
        <v>248</v>
      </c>
      <c r="B101" t="s">
        <v>364</v>
      </c>
      <c r="C101">
        <v>-0.004</v>
      </c>
      <c r="D101">
        <v>0</v>
      </c>
      <c r="E101">
        <v>5.779</v>
      </c>
      <c r="F101">
        <v>5.779</v>
      </c>
      <c r="G101">
        <v>5.783</v>
      </c>
      <c r="H101" s="32">
        <v>0</v>
      </c>
      <c r="I101" s="31">
        <v>40921</v>
      </c>
      <c r="J101" t="s">
        <v>241</v>
      </c>
    </row>
    <row r="102" spans="1:10" ht="12.75">
      <c r="A102" t="s">
        <v>249</v>
      </c>
      <c r="B102" t="s">
        <v>365</v>
      </c>
      <c r="C102">
        <v>-0.004</v>
      </c>
      <c r="D102">
        <v>0</v>
      </c>
      <c r="E102">
        <v>5.789</v>
      </c>
      <c r="F102">
        <v>5.789</v>
      </c>
      <c r="G102">
        <v>5.793</v>
      </c>
      <c r="H102" s="32">
        <v>0</v>
      </c>
      <c r="I102" s="31">
        <v>40921</v>
      </c>
      <c r="J102" t="s">
        <v>241</v>
      </c>
    </row>
    <row r="103" spans="1:10" ht="12.75">
      <c r="A103" t="s">
        <v>250</v>
      </c>
      <c r="B103" t="s">
        <v>366</v>
      </c>
      <c r="C103">
        <v>-0.004</v>
      </c>
      <c r="D103">
        <v>0</v>
      </c>
      <c r="E103">
        <v>5.811</v>
      </c>
      <c r="F103">
        <v>5.811</v>
      </c>
      <c r="G103">
        <v>5.815</v>
      </c>
      <c r="H103" s="32">
        <v>0</v>
      </c>
      <c r="I103" s="31">
        <v>40921</v>
      </c>
      <c r="J103" t="s">
        <v>241</v>
      </c>
    </row>
    <row r="104" spans="1:10" ht="12.75">
      <c r="A104" t="s">
        <v>251</v>
      </c>
      <c r="B104" t="s">
        <v>367</v>
      </c>
      <c r="C104">
        <v>-0.004</v>
      </c>
      <c r="D104">
        <v>0</v>
      </c>
      <c r="E104">
        <v>5.849</v>
      </c>
      <c r="F104">
        <v>5.849</v>
      </c>
      <c r="G104">
        <v>5.853</v>
      </c>
      <c r="H104" s="32">
        <v>0</v>
      </c>
      <c r="I104" s="31">
        <v>40921</v>
      </c>
      <c r="J104" t="s">
        <v>241</v>
      </c>
    </row>
    <row r="105" spans="1:10" ht="12.75">
      <c r="A105" t="s">
        <v>252</v>
      </c>
      <c r="B105" t="s">
        <v>368</v>
      </c>
      <c r="C105">
        <v>-0.004</v>
      </c>
      <c r="D105">
        <v>0</v>
      </c>
      <c r="E105">
        <v>5.887</v>
      </c>
      <c r="F105">
        <v>5.887</v>
      </c>
      <c r="G105">
        <v>5.891</v>
      </c>
      <c r="H105" s="32">
        <v>0</v>
      </c>
      <c r="I105" s="31">
        <v>40921</v>
      </c>
      <c r="J105" t="s">
        <v>241</v>
      </c>
    </row>
    <row r="106" spans="1:10" ht="12.75">
      <c r="A106" t="s">
        <v>253</v>
      </c>
      <c r="B106" t="s">
        <v>369</v>
      </c>
      <c r="C106">
        <v>-0.004</v>
      </c>
      <c r="D106">
        <v>0</v>
      </c>
      <c r="E106">
        <v>5.901</v>
      </c>
      <c r="F106">
        <v>5.901</v>
      </c>
      <c r="G106">
        <v>5.905</v>
      </c>
      <c r="H106" s="32">
        <v>0</v>
      </c>
      <c r="I106" s="31">
        <v>40921</v>
      </c>
      <c r="J106" t="s">
        <v>241</v>
      </c>
    </row>
    <row r="107" spans="1:10" ht="12.75">
      <c r="A107" t="s">
        <v>254</v>
      </c>
      <c r="B107" t="s">
        <v>370</v>
      </c>
      <c r="C107">
        <v>-0.004</v>
      </c>
      <c r="D107">
        <v>0</v>
      </c>
      <c r="E107">
        <v>5.959</v>
      </c>
      <c r="F107">
        <v>5.959</v>
      </c>
      <c r="G107">
        <v>5.963</v>
      </c>
      <c r="H107" s="32">
        <v>0</v>
      </c>
      <c r="I107" s="31">
        <v>40921</v>
      </c>
      <c r="J107" t="s">
        <v>241</v>
      </c>
    </row>
    <row r="108" spans="1:10" ht="12.75">
      <c r="A108" t="s">
        <v>255</v>
      </c>
      <c r="B108" t="s">
        <v>371</v>
      </c>
      <c r="C108">
        <v>-0.004</v>
      </c>
      <c r="D108">
        <v>0</v>
      </c>
      <c r="E108">
        <v>6.089</v>
      </c>
      <c r="F108">
        <v>6.089</v>
      </c>
      <c r="G108">
        <v>6.093</v>
      </c>
      <c r="H108" s="32">
        <v>0</v>
      </c>
      <c r="I108" s="31">
        <v>40921</v>
      </c>
      <c r="J108" t="s">
        <v>241</v>
      </c>
    </row>
    <row r="109" spans="1:10" ht="12.75">
      <c r="A109" t="s">
        <v>256</v>
      </c>
      <c r="B109" t="s">
        <v>372</v>
      </c>
      <c r="C109">
        <v>-0.004</v>
      </c>
      <c r="D109">
        <v>0</v>
      </c>
      <c r="E109">
        <v>6.314</v>
      </c>
      <c r="F109">
        <v>6.314</v>
      </c>
      <c r="G109">
        <v>6.318</v>
      </c>
      <c r="H109" s="32">
        <v>0</v>
      </c>
      <c r="I109" s="31">
        <v>40921</v>
      </c>
      <c r="J109" t="s">
        <v>241</v>
      </c>
    </row>
    <row r="110" spans="1:10" ht="12.75">
      <c r="A110" t="s">
        <v>373</v>
      </c>
      <c r="B110" t="s">
        <v>244</v>
      </c>
      <c r="C110">
        <v>-0.002</v>
      </c>
      <c r="D110">
        <v>0</v>
      </c>
      <c r="E110">
        <v>6.441</v>
      </c>
      <c r="F110">
        <v>6.441</v>
      </c>
      <c r="G110">
        <v>6.443</v>
      </c>
      <c r="H110" s="32">
        <v>0</v>
      </c>
      <c r="I110" s="31">
        <v>40921</v>
      </c>
      <c r="J110" t="s">
        <v>241</v>
      </c>
    </row>
    <row r="111" spans="1:10" ht="12.75">
      <c r="A111" t="s">
        <v>374</v>
      </c>
      <c r="B111" t="s">
        <v>375</v>
      </c>
      <c r="C111">
        <v>-0.002</v>
      </c>
      <c r="D111">
        <v>0</v>
      </c>
      <c r="E111">
        <v>6.411</v>
      </c>
      <c r="F111">
        <v>6.411</v>
      </c>
      <c r="G111">
        <v>6.413</v>
      </c>
      <c r="H111" s="32">
        <v>0</v>
      </c>
      <c r="I111" s="31">
        <v>40921</v>
      </c>
      <c r="J111" t="s">
        <v>241</v>
      </c>
    </row>
    <row r="112" spans="1:10" ht="12.75">
      <c r="A112" t="s">
        <v>376</v>
      </c>
      <c r="B112" t="s">
        <v>377</v>
      </c>
      <c r="C112">
        <v>-0.002</v>
      </c>
      <c r="D112">
        <v>0</v>
      </c>
      <c r="E112">
        <v>6.331</v>
      </c>
      <c r="F112">
        <v>6.331</v>
      </c>
      <c r="G112">
        <v>6.333</v>
      </c>
      <c r="H112" s="32">
        <v>0</v>
      </c>
      <c r="I112" s="31">
        <v>40921</v>
      </c>
      <c r="J112" t="s">
        <v>241</v>
      </c>
    </row>
    <row r="113" spans="1:10" ht="12.75">
      <c r="A113" t="s">
        <v>378</v>
      </c>
      <c r="B113" t="s">
        <v>379</v>
      </c>
      <c r="C113">
        <v>-0.002</v>
      </c>
      <c r="D113">
        <v>0</v>
      </c>
      <c r="E113">
        <v>6.061</v>
      </c>
      <c r="F113">
        <v>6.061</v>
      </c>
      <c r="G113">
        <v>6.063</v>
      </c>
      <c r="H113" s="32">
        <v>0</v>
      </c>
      <c r="I113" s="31">
        <v>40921</v>
      </c>
      <c r="J113" t="s">
        <v>241</v>
      </c>
    </row>
    <row r="114" spans="1:10" ht="12.75">
      <c r="A114" t="s">
        <v>380</v>
      </c>
      <c r="B114" t="s">
        <v>381</v>
      </c>
      <c r="C114" t="s">
        <v>382</v>
      </c>
      <c r="D114">
        <v>0</v>
      </c>
      <c r="E114">
        <v>6.065</v>
      </c>
      <c r="F114">
        <v>6.065</v>
      </c>
      <c r="G114">
        <v>6.065</v>
      </c>
      <c r="H114" s="32">
        <v>0</v>
      </c>
      <c r="I114" s="31">
        <v>40921</v>
      </c>
      <c r="J114" t="s">
        <v>241</v>
      </c>
    </row>
    <row r="115" spans="1:10" ht="12.75">
      <c r="A115" t="s">
        <v>383</v>
      </c>
      <c r="B115" t="s">
        <v>384</v>
      </c>
      <c r="C115" t="s">
        <v>382</v>
      </c>
      <c r="D115">
        <v>0</v>
      </c>
      <c r="E115">
        <v>6.087</v>
      </c>
      <c r="F115">
        <v>6.087</v>
      </c>
      <c r="G115">
        <v>6.087</v>
      </c>
      <c r="H115" s="32">
        <v>0</v>
      </c>
      <c r="I115" s="31">
        <v>40921</v>
      </c>
      <c r="J115" t="s">
        <v>241</v>
      </c>
    </row>
    <row r="116" spans="1:10" ht="12.75">
      <c r="A116" t="s">
        <v>385</v>
      </c>
      <c r="B116" t="s">
        <v>386</v>
      </c>
      <c r="C116" t="s">
        <v>382</v>
      </c>
      <c r="D116">
        <v>0</v>
      </c>
      <c r="E116">
        <v>6.129</v>
      </c>
      <c r="F116">
        <v>6.129</v>
      </c>
      <c r="G116">
        <v>6.129</v>
      </c>
      <c r="H116" s="32">
        <v>0</v>
      </c>
      <c r="I116" s="31">
        <v>40921</v>
      </c>
      <c r="J116" t="s">
        <v>241</v>
      </c>
    </row>
    <row r="117" spans="1:10" ht="12.75">
      <c r="A117" t="s">
        <v>387</v>
      </c>
      <c r="B117" t="s">
        <v>388</v>
      </c>
      <c r="C117" t="s">
        <v>382</v>
      </c>
      <c r="D117">
        <v>0</v>
      </c>
      <c r="E117">
        <v>6.169</v>
      </c>
      <c r="F117">
        <v>6.169</v>
      </c>
      <c r="G117">
        <v>6.169</v>
      </c>
      <c r="H117" s="32">
        <v>0</v>
      </c>
      <c r="I117" s="31">
        <v>40921</v>
      </c>
      <c r="J117" t="s">
        <v>241</v>
      </c>
    </row>
    <row r="118" spans="1:10" ht="12.75">
      <c r="A118" t="s">
        <v>389</v>
      </c>
      <c r="B118" t="s">
        <v>390</v>
      </c>
      <c r="C118" t="s">
        <v>382</v>
      </c>
      <c r="D118">
        <v>0</v>
      </c>
      <c r="E118">
        <v>6.185</v>
      </c>
      <c r="F118">
        <v>6.185</v>
      </c>
      <c r="G118">
        <v>6.185</v>
      </c>
      <c r="H118" s="32">
        <v>0</v>
      </c>
      <c r="I118" s="31">
        <v>40921</v>
      </c>
      <c r="J118" t="s">
        <v>241</v>
      </c>
    </row>
    <row r="119" spans="1:10" ht="12.75">
      <c r="A119" t="s">
        <v>391</v>
      </c>
      <c r="B119" t="s">
        <v>392</v>
      </c>
      <c r="C119" t="s">
        <v>382</v>
      </c>
      <c r="D119">
        <v>0</v>
      </c>
      <c r="E119">
        <v>6.243</v>
      </c>
      <c r="F119">
        <v>6.243</v>
      </c>
      <c r="G119">
        <v>6.243</v>
      </c>
      <c r="H119" s="32">
        <v>0</v>
      </c>
      <c r="I119" s="31">
        <v>40921</v>
      </c>
      <c r="J119" t="s">
        <v>241</v>
      </c>
    </row>
    <row r="120" spans="1:10" ht="12.75">
      <c r="A120" t="s">
        <v>393</v>
      </c>
      <c r="B120" t="s">
        <v>394</v>
      </c>
      <c r="C120" t="s">
        <v>382</v>
      </c>
      <c r="D120">
        <v>0</v>
      </c>
      <c r="E120">
        <v>6.378</v>
      </c>
      <c r="F120">
        <v>6.378</v>
      </c>
      <c r="G120">
        <v>6.378</v>
      </c>
      <c r="H120" s="32">
        <v>0</v>
      </c>
      <c r="I120" s="31">
        <v>40921</v>
      </c>
      <c r="J120" t="s">
        <v>241</v>
      </c>
    </row>
    <row r="121" spans="1:10" ht="12.75">
      <c r="A121" t="s">
        <v>395</v>
      </c>
      <c r="B121" t="s">
        <v>396</v>
      </c>
      <c r="C121" t="s">
        <v>382</v>
      </c>
      <c r="D121">
        <v>0</v>
      </c>
      <c r="E121">
        <v>6.608</v>
      </c>
      <c r="F121">
        <v>6.608</v>
      </c>
      <c r="G121">
        <v>6.608</v>
      </c>
      <c r="H121" s="32">
        <v>0</v>
      </c>
      <c r="I121" s="31">
        <v>40921</v>
      </c>
      <c r="J121" t="s">
        <v>241</v>
      </c>
    </row>
    <row r="122" spans="1:10" ht="12.75">
      <c r="A122" t="s">
        <v>172</v>
      </c>
      <c r="B122" t="s">
        <v>397</v>
      </c>
      <c r="C122" t="s">
        <v>382</v>
      </c>
      <c r="D122">
        <v>0</v>
      </c>
      <c r="E122">
        <v>6.74</v>
      </c>
      <c r="F122">
        <v>6.74</v>
      </c>
      <c r="G122">
        <v>6.74</v>
      </c>
      <c r="H122" s="32">
        <v>0</v>
      </c>
      <c r="I122" s="31">
        <v>40921</v>
      </c>
      <c r="J122" t="s">
        <v>241</v>
      </c>
    </row>
    <row r="123" spans="1:10" ht="12.75">
      <c r="A123" t="s">
        <v>173</v>
      </c>
      <c r="B123" t="s">
        <v>398</v>
      </c>
      <c r="C123" t="s">
        <v>382</v>
      </c>
      <c r="D123">
        <v>0</v>
      </c>
      <c r="E123">
        <v>6.71</v>
      </c>
      <c r="F123">
        <v>6.71</v>
      </c>
      <c r="G123">
        <v>6.71</v>
      </c>
      <c r="H123" s="32">
        <v>0</v>
      </c>
      <c r="I123" s="31">
        <v>40921</v>
      </c>
      <c r="J123" t="s">
        <v>241</v>
      </c>
    </row>
    <row r="124" spans="1:10" ht="12.75">
      <c r="A124" t="s">
        <v>174</v>
      </c>
      <c r="B124" t="s">
        <v>399</v>
      </c>
      <c r="C124" t="s">
        <v>382</v>
      </c>
      <c r="D124">
        <v>0</v>
      </c>
      <c r="E124">
        <v>6.63</v>
      </c>
      <c r="F124">
        <v>6.63</v>
      </c>
      <c r="G124">
        <v>6.63</v>
      </c>
      <c r="H124" s="32">
        <v>0</v>
      </c>
      <c r="I124" s="31">
        <v>40921</v>
      </c>
      <c r="J124" t="s">
        <v>241</v>
      </c>
    </row>
    <row r="125" spans="1:10" ht="12.75">
      <c r="A125" t="s">
        <v>175</v>
      </c>
      <c r="B125" t="s">
        <v>400</v>
      </c>
      <c r="C125" t="s">
        <v>382</v>
      </c>
      <c r="D125">
        <v>0</v>
      </c>
      <c r="E125">
        <v>6.345</v>
      </c>
      <c r="F125">
        <v>6.345</v>
      </c>
      <c r="G125">
        <v>6.345</v>
      </c>
      <c r="H125" s="32">
        <v>0</v>
      </c>
      <c r="I125" s="31">
        <v>40921</v>
      </c>
      <c r="J125" t="s">
        <v>241</v>
      </c>
    </row>
    <row r="126" spans="1:10" ht="12.75">
      <c r="A126" t="s">
        <v>176</v>
      </c>
      <c r="B126" t="s">
        <v>401</v>
      </c>
      <c r="C126" t="s">
        <v>382</v>
      </c>
      <c r="D126">
        <v>0</v>
      </c>
      <c r="E126">
        <v>6.332</v>
      </c>
      <c r="F126">
        <v>6.332</v>
      </c>
      <c r="G126">
        <v>6.332</v>
      </c>
      <c r="H126" s="32">
        <v>0</v>
      </c>
      <c r="I126" s="31">
        <v>40921</v>
      </c>
      <c r="J126" t="s">
        <v>241</v>
      </c>
    </row>
    <row r="127" spans="1:10" ht="12.75">
      <c r="A127" t="s">
        <v>177</v>
      </c>
      <c r="B127" t="s">
        <v>402</v>
      </c>
      <c r="C127" t="s">
        <v>382</v>
      </c>
      <c r="D127">
        <v>0</v>
      </c>
      <c r="E127">
        <v>6.367</v>
      </c>
      <c r="F127">
        <v>6.367</v>
      </c>
      <c r="G127">
        <v>6.367</v>
      </c>
      <c r="H127" s="32">
        <v>0</v>
      </c>
      <c r="I127" s="31">
        <v>40921</v>
      </c>
      <c r="J127" t="s">
        <v>241</v>
      </c>
    </row>
    <row r="128" spans="1:10" ht="12.75">
      <c r="A128" t="s">
        <v>178</v>
      </c>
      <c r="B128" t="s">
        <v>403</v>
      </c>
      <c r="C128" t="s">
        <v>382</v>
      </c>
      <c r="D128">
        <v>0</v>
      </c>
      <c r="E128">
        <v>6.412</v>
      </c>
      <c r="F128">
        <v>6.412</v>
      </c>
      <c r="G128">
        <v>6.412</v>
      </c>
      <c r="H128" s="32">
        <v>0</v>
      </c>
      <c r="I128" s="31">
        <v>40921</v>
      </c>
      <c r="J128" t="s">
        <v>241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0"/>
  <dimension ref="A1:N155"/>
  <sheetViews>
    <sheetView zoomScalePageLayoutView="0" workbookViewId="0" topLeftCell="A123">
      <selection activeCell="A129" sqref="A129:IV141"/>
    </sheetView>
  </sheetViews>
  <sheetFormatPr defaultColWidth="9.140625" defaultRowHeight="12.75"/>
  <cols>
    <col min="6" max="6" width="9.140625" style="17" customWidth="1"/>
    <col min="10" max="11" width="9.7109375" style="0" customWidth="1"/>
  </cols>
  <sheetData>
    <row r="1" spans="1:11" ht="12.75">
      <c r="A1" t="str">
        <f>TRIM('Gas download - barchart'!A1)</f>
        <v>Contract</v>
      </c>
      <c r="C1" t="s">
        <v>28</v>
      </c>
      <c r="D1" t="s">
        <v>29</v>
      </c>
      <c r="E1" t="s">
        <v>23</v>
      </c>
      <c r="F1" s="17" t="s">
        <v>56</v>
      </c>
      <c r="G1" t="s">
        <v>13</v>
      </c>
      <c r="H1" t="s">
        <v>61</v>
      </c>
      <c r="J1" t="s">
        <v>58</v>
      </c>
      <c r="K1" t="s">
        <v>59</v>
      </c>
    </row>
    <row r="2" spans="1:12" ht="12.75">
      <c r="A2" t="str">
        <f>TRIM('Gas download - barchart'!A2)</f>
        <v>NGY00 (Cash)</v>
      </c>
      <c r="C2" t="str">
        <f>RIGHT(LEFT(A2,3),1)</f>
        <v>Y</v>
      </c>
      <c r="E2" t="str">
        <f>VLOOKUP(C2,'Delivery Month Codes'!$A$1:$C$13,3,FALSE)</f>
        <v>Current</v>
      </c>
      <c r="G2" t="str">
        <f>TRIM('Gas download - barchart'!B2)</f>
        <v>2.665s</v>
      </c>
      <c r="H2">
        <f>VALUE(L2)</f>
        <v>2.665</v>
      </c>
      <c r="J2">
        <f>LEN(G2)</f>
        <v>6</v>
      </c>
      <c r="K2" t="str">
        <f>RIGHT(G2,1)</f>
        <v>s</v>
      </c>
      <c r="L2" t="str">
        <f>IF(RIGHT(G2,1)="s",LEFT(G2,J2-1),G2)</f>
        <v>2.665</v>
      </c>
    </row>
    <row r="3" spans="1:14" ht="12.75">
      <c r="A3" t="str">
        <f>TRIM('Gas download - barchart'!A3)</f>
        <v>NGG12 (Feb '12)</v>
      </c>
      <c r="C3" t="str">
        <f aca="true" t="shared" si="0" ref="C3:C66">RIGHT(LEFT(A3,3),1)</f>
        <v>G</v>
      </c>
      <c r="D3" t="str">
        <f aca="true" t="shared" si="1" ref="D3:D66">LEFT(RIGHT(A3,3),2)</f>
        <v>12</v>
      </c>
      <c r="E3">
        <f>VLOOKUP(C3,'Delivery Month Codes'!$A$1:$C$13,3,FALSE)</f>
        <v>2</v>
      </c>
      <c r="F3" s="17" t="str">
        <f>CONCATENATE(E3,"-",D3)</f>
        <v>2-12</v>
      </c>
      <c r="G3" t="str">
        <f>TRIM('Gas download - barchart'!B3)</f>
        <v>2.670s</v>
      </c>
      <c r="H3">
        <f aca="true" t="shared" si="2" ref="H3:H66">VALUE(L3)</f>
        <v>2.67</v>
      </c>
      <c r="J3">
        <f aca="true" t="shared" si="3" ref="J3:J66">LEN(G3)</f>
        <v>6</v>
      </c>
      <c r="L3" t="str">
        <f aca="true" t="shared" si="4" ref="L3:L66">IF(RIGHT(G3,1)="s",LEFT(G3,J3-1),G3)</f>
        <v>2.670</v>
      </c>
      <c r="M3" t="s">
        <v>233</v>
      </c>
      <c r="N3" t="str">
        <f>RIGHT(M3,1)</f>
        <v>y</v>
      </c>
    </row>
    <row r="4" spans="1:12" ht="12.75">
      <c r="A4" t="str">
        <f>TRIM('Gas download - barchart'!A4)</f>
        <v>NGH12 (Mar '12)</v>
      </c>
      <c r="C4" t="str">
        <f t="shared" si="0"/>
        <v>H</v>
      </c>
      <c r="D4" t="str">
        <f t="shared" si="1"/>
        <v>12</v>
      </c>
      <c r="E4">
        <f>VLOOKUP(C4,'Delivery Month Codes'!$A$1:$C$13,3,FALSE)</f>
        <v>3</v>
      </c>
      <c r="F4" s="17" t="str">
        <f aca="true" t="shared" si="5" ref="F4:F67">CONCATENATE(E4,"-",D4)</f>
        <v>3-12</v>
      </c>
      <c r="G4" t="str">
        <f>TRIM('Gas download - barchart'!B4)</f>
        <v>2.713s</v>
      </c>
      <c r="H4">
        <f t="shared" si="2"/>
        <v>2.713</v>
      </c>
      <c r="J4">
        <f t="shared" si="3"/>
        <v>6</v>
      </c>
      <c r="L4" t="str">
        <f t="shared" si="4"/>
        <v>2.713</v>
      </c>
    </row>
    <row r="5" spans="1:12" ht="12.75">
      <c r="A5" t="str">
        <f>TRIM('Gas download - barchart'!A5)</f>
        <v>NGJ12 (Apr '12)</v>
      </c>
      <c r="C5" t="str">
        <f t="shared" si="0"/>
        <v>J</v>
      </c>
      <c r="D5" t="str">
        <f t="shared" si="1"/>
        <v>12</v>
      </c>
      <c r="E5">
        <f>VLOOKUP(C5,'Delivery Month Codes'!$A$1:$C$13,3,FALSE)</f>
        <v>4</v>
      </c>
      <c r="F5" s="17" t="str">
        <f t="shared" si="5"/>
        <v>4-12</v>
      </c>
      <c r="G5" t="str">
        <f>TRIM('Gas download - barchart'!B5)</f>
        <v>2.797s</v>
      </c>
      <c r="H5">
        <f t="shared" si="2"/>
        <v>2.797</v>
      </c>
      <c r="J5">
        <f t="shared" si="3"/>
        <v>6</v>
      </c>
      <c r="L5" t="str">
        <f t="shared" si="4"/>
        <v>2.797</v>
      </c>
    </row>
    <row r="6" spans="1:12" ht="12.75">
      <c r="A6" t="str">
        <f>TRIM('Gas download - barchart'!A6)</f>
        <v>NGK12 (May '12)</v>
      </c>
      <c r="C6" t="str">
        <f t="shared" si="0"/>
        <v>K</v>
      </c>
      <c r="D6" t="str">
        <f t="shared" si="1"/>
        <v>12</v>
      </c>
      <c r="E6">
        <f>VLOOKUP(C6,'Delivery Month Codes'!$A$1:$C$13,3,FALSE)</f>
        <v>5</v>
      </c>
      <c r="F6" s="17" t="str">
        <f t="shared" si="5"/>
        <v>5-12</v>
      </c>
      <c r="G6" t="str">
        <f>TRIM('Gas download - barchart'!B6)</f>
        <v>2.867s</v>
      </c>
      <c r="H6">
        <f t="shared" si="2"/>
        <v>2.867</v>
      </c>
      <c r="J6">
        <f t="shared" si="3"/>
        <v>6</v>
      </c>
      <c r="L6" t="str">
        <f t="shared" si="4"/>
        <v>2.867</v>
      </c>
    </row>
    <row r="7" spans="1:12" ht="12.75">
      <c r="A7" t="str">
        <f>TRIM('Gas download - barchart'!A7)</f>
        <v>NGM12 (Jun '12)</v>
      </c>
      <c r="C7" t="str">
        <f t="shared" si="0"/>
        <v>M</v>
      </c>
      <c r="D7" t="str">
        <f t="shared" si="1"/>
        <v>12</v>
      </c>
      <c r="E7">
        <f>VLOOKUP(C7,'Delivery Month Codes'!$A$1:$C$13,3,FALSE)</f>
        <v>6</v>
      </c>
      <c r="F7" s="17" t="str">
        <f t="shared" si="5"/>
        <v>6-12</v>
      </c>
      <c r="G7" t="str">
        <f>TRIM('Gas download - barchart'!B7)</f>
        <v>2.925s</v>
      </c>
      <c r="H7">
        <f t="shared" si="2"/>
        <v>2.925</v>
      </c>
      <c r="J7">
        <f t="shared" si="3"/>
        <v>6</v>
      </c>
      <c r="L7" t="str">
        <f t="shared" si="4"/>
        <v>2.925</v>
      </c>
    </row>
    <row r="8" spans="1:12" ht="12.75">
      <c r="A8" t="str">
        <f>TRIM('Gas download - barchart'!A8)</f>
        <v>NGN12 (Jul '12)</v>
      </c>
      <c r="C8" t="str">
        <f t="shared" si="0"/>
        <v>N</v>
      </c>
      <c r="D8" t="str">
        <f t="shared" si="1"/>
        <v>12</v>
      </c>
      <c r="E8">
        <f>VLOOKUP(C8,'Delivery Month Codes'!$A$1:$C$13,3,FALSE)</f>
        <v>7</v>
      </c>
      <c r="F8" s="17" t="str">
        <f t="shared" si="5"/>
        <v>7-12</v>
      </c>
      <c r="G8" t="str">
        <f>TRIM('Gas download - barchart'!B8)</f>
        <v>2.981s</v>
      </c>
      <c r="H8">
        <f t="shared" si="2"/>
        <v>2.981</v>
      </c>
      <c r="J8">
        <f t="shared" si="3"/>
        <v>6</v>
      </c>
      <c r="L8" t="str">
        <f t="shared" si="4"/>
        <v>2.981</v>
      </c>
    </row>
    <row r="9" spans="1:12" ht="12.75">
      <c r="A9" t="str">
        <f>TRIM('Gas download - barchart'!A9)</f>
        <v>NGQ12 (Aug '12)</v>
      </c>
      <c r="C9" t="str">
        <f t="shared" si="0"/>
        <v>Q</v>
      </c>
      <c r="D9" t="str">
        <f t="shared" si="1"/>
        <v>12</v>
      </c>
      <c r="E9">
        <f>VLOOKUP(C9,'Delivery Month Codes'!$A$1:$C$13,3,FALSE)</f>
        <v>8</v>
      </c>
      <c r="F9" s="17" t="str">
        <f t="shared" si="5"/>
        <v>8-12</v>
      </c>
      <c r="G9" t="str">
        <f>TRIM('Gas download - barchart'!B9)</f>
        <v>3.007s</v>
      </c>
      <c r="H9">
        <f t="shared" si="2"/>
        <v>3.007</v>
      </c>
      <c r="J9">
        <f t="shared" si="3"/>
        <v>6</v>
      </c>
      <c r="L9" t="str">
        <f t="shared" si="4"/>
        <v>3.007</v>
      </c>
    </row>
    <row r="10" spans="1:12" ht="12.75">
      <c r="A10" t="str">
        <f>TRIM('Gas download - barchart'!A10)</f>
        <v>NGU12 (Sep '12)</v>
      </c>
      <c r="C10" t="str">
        <f t="shared" si="0"/>
        <v>U</v>
      </c>
      <c r="D10" t="str">
        <f t="shared" si="1"/>
        <v>12</v>
      </c>
      <c r="E10">
        <f>VLOOKUP(C10,'Delivery Month Codes'!$A$1:$C$13,3,FALSE)</f>
        <v>9</v>
      </c>
      <c r="F10" s="17" t="str">
        <f t="shared" si="5"/>
        <v>9-12</v>
      </c>
      <c r="G10" t="str">
        <f>TRIM('Gas download - barchart'!B10)</f>
        <v>3.012s</v>
      </c>
      <c r="H10">
        <f t="shared" si="2"/>
        <v>3.012</v>
      </c>
      <c r="J10">
        <f t="shared" si="3"/>
        <v>6</v>
      </c>
      <c r="L10" t="str">
        <f t="shared" si="4"/>
        <v>3.012</v>
      </c>
    </row>
    <row r="11" spans="1:12" ht="12.75">
      <c r="A11" t="str">
        <f>TRIM('Gas download - barchart'!A11)</f>
        <v>NGV12 (Oct '12)</v>
      </c>
      <c r="C11" t="str">
        <f t="shared" si="0"/>
        <v>V</v>
      </c>
      <c r="D11" t="str">
        <f t="shared" si="1"/>
        <v>12</v>
      </c>
      <c r="E11">
        <f>VLOOKUP(C11,'Delivery Month Codes'!$A$1:$C$13,3,FALSE)</f>
        <v>10</v>
      </c>
      <c r="F11" s="17" t="str">
        <f t="shared" si="5"/>
        <v>10-12</v>
      </c>
      <c r="G11" t="str">
        <f>TRIM('Gas download - barchart'!B11)</f>
        <v>3.052s</v>
      </c>
      <c r="H11">
        <f t="shared" si="2"/>
        <v>3.052</v>
      </c>
      <c r="J11">
        <f t="shared" si="3"/>
        <v>6</v>
      </c>
      <c r="L11" t="str">
        <f t="shared" si="4"/>
        <v>3.052</v>
      </c>
    </row>
    <row r="12" spans="1:12" ht="12.75">
      <c r="A12" t="str">
        <f>TRIM('Gas download - barchart'!A12)</f>
        <v>NGX12 (Nov '12)</v>
      </c>
      <c r="C12" t="str">
        <f t="shared" si="0"/>
        <v>X</v>
      </c>
      <c r="D12" t="str">
        <f t="shared" si="1"/>
        <v>12</v>
      </c>
      <c r="E12">
        <f>VLOOKUP(C12,'Delivery Month Codes'!$A$1:$C$13,3,FALSE)</f>
        <v>11</v>
      </c>
      <c r="F12" s="17" t="str">
        <f t="shared" si="5"/>
        <v>11-12</v>
      </c>
      <c r="G12" t="str">
        <f>TRIM('Gas download - barchart'!B12)</f>
        <v>3.218s</v>
      </c>
      <c r="H12">
        <f t="shared" si="2"/>
        <v>3.218</v>
      </c>
      <c r="J12">
        <f t="shared" si="3"/>
        <v>6</v>
      </c>
      <c r="L12" t="str">
        <f t="shared" si="4"/>
        <v>3.218</v>
      </c>
    </row>
    <row r="13" spans="1:12" ht="12.75">
      <c r="A13" t="str">
        <f>TRIM('Gas download - barchart'!A13)</f>
        <v>NGZ12 (Dec '12)</v>
      </c>
      <c r="C13" t="str">
        <f t="shared" si="0"/>
        <v>Z</v>
      </c>
      <c r="D13" t="str">
        <f t="shared" si="1"/>
        <v>12</v>
      </c>
      <c r="E13">
        <f>VLOOKUP(C13,'Delivery Month Codes'!$A$1:$C$13,3,FALSE)</f>
        <v>12</v>
      </c>
      <c r="F13" s="17" t="str">
        <f t="shared" si="5"/>
        <v>12-12</v>
      </c>
      <c r="G13" t="str">
        <f>TRIM('Gas download - barchart'!B13)</f>
        <v>3.511s</v>
      </c>
      <c r="H13">
        <f t="shared" si="2"/>
        <v>3.511</v>
      </c>
      <c r="J13">
        <f t="shared" si="3"/>
        <v>6</v>
      </c>
      <c r="L13" t="str">
        <f t="shared" si="4"/>
        <v>3.511</v>
      </c>
    </row>
    <row r="14" spans="1:12" ht="12.75">
      <c r="A14" t="str">
        <f>TRIM('Gas download - barchart'!A14)</f>
        <v>NGF13 (Jan '13)</v>
      </c>
      <c r="C14" t="str">
        <f t="shared" si="0"/>
        <v>F</v>
      </c>
      <c r="D14" t="str">
        <f t="shared" si="1"/>
        <v>13</v>
      </c>
      <c r="E14">
        <f>VLOOKUP(C14,'Delivery Month Codes'!$A$1:$C$13,3,FALSE)</f>
        <v>1</v>
      </c>
      <c r="F14" s="17" t="str">
        <f t="shared" si="5"/>
        <v>1-13</v>
      </c>
      <c r="G14" t="str">
        <f>TRIM('Gas download - barchart'!B14)</f>
        <v>3.647s</v>
      </c>
      <c r="H14">
        <f t="shared" si="2"/>
        <v>3.647</v>
      </c>
      <c r="J14">
        <f t="shared" si="3"/>
        <v>6</v>
      </c>
      <c r="L14" t="str">
        <f t="shared" si="4"/>
        <v>3.647</v>
      </c>
    </row>
    <row r="15" spans="1:12" ht="12.75">
      <c r="A15" t="str">
        <f>TRIM('Gas download - barchart'!A15)</f>
        <v>NGG13 (Feb '13)</v>
      </c>
      <c r="C15" t="str">
        <f t="shared" si="0"/>
        <v>G</v>
      </c>
      <c r="D15" t="str">
        <f t="shared" si="1"/>
        <v>13</v>
      </c>
      <c r="E15">
        <f>VLOOKUP(C15,'Delivery Month Codes'!$A$1:$C$13,3,FALSE)</f>
        <v>2</v>
      </c>
      <c r="F15" s="17" t="str">
        <f t="shared" si="5"/>
        <v>2-13</v>
      </c>
      <c r="G15" t="str">
        <f>TRIM('Gas download - barchart'!B15)</f>
        <v>3.645s</v>
      </c>
      <c r="H15">
        <f t="shared" si="2"/>
        <v>3.645</v>
      </c>
      <c r="J15">
        <f t="shared" si="3"/>
        <v>6</v>
      </c>
      <c r="L15" t="str">
        <f t="shared" si="4"/>
        <v>3.645</v>
      </c>
    </row>
    <row r="16" spans="1:12" ht="12.75">
      <c r="A16" t="str">
        <f>TRIM('Gas download - barchart'!A16)</f>
        <v>NGH13 (Mar '13)</v>
      </c>
      <c r="C16" t="str">
        <f t="shared" si="0"/>
        <v>H</v>
      </c>
      <c r="D16" t="str">
        <f t="shared" si="1"/>
        <v>13</v>
      </c>
      <c r="E16">
        <f>VLOOKUP(C16,'Delivery Month Codes'!$A$1:$C$13,3,FALSE)</f>
        <v>3</v>
      </c>
      <c r="F16" s="17" t="str">
        <f t="shared" si="5"/>
        <v>3-13</v>
      </c>
      <c r="G16" t="str">
        <f>TRIM('Gas download - barchart'!B16)</f>
        <v>3.616s</v>
      </c>
      <c r="H16">
        <f t="shared" si="2"/>
        <v>3.616</v>
      </c>
      <c r="J16">
        <f t="shared" si="3"/>
        <v>6</v>
      </c>
      <c r="L16" t="str">
        <f t="shared" si="4"/>
        <v>3.616</v>
      </c>
    </row>
    <row r="17" spans="1:12" ht="12.75">
      <c r="A17" t="str">
        <f>TRIM('Gas download - barchart'!A17)</f>
        <v>NGJ13 (Apr '13)</v>
      </c>
      <c r="C17" t="str">
        <f t="shared" si="0"/>
        <v>J</v>
      </c>
      <c r="D17" t="str">
        <f t="shared" si="1"/>
        <v>13</v>
      </c>
      <c r="E17">
        <f>VLOOKUP(C17,'Delivery Month Codes'!$A$1:$C$13,3,FALSE)</f>
        <v>4</v>
      </c>
      <c r="F17" s="17" t="str">
        <f t="shared" si="5"/>
        <v>4-13</v>
      </c>
      <c r="G17" t="str">
        <f>TRIM('Gas download - barchart'!B17)</f>
        <v>3.576s</v>
      </c>
      <c r="H17">
        <f t="shared" si="2"/>
        <v>3.576</v>
      </c>
      <c r="J17">
        <f t="shared" si="3"/>
        <v>6</v>
      </c>
      <c r="L17" t="str">
        <f t="shared" si="4"/>
        <v>3.576</v>
      </c>
    </row>
    <row r="18" spans="1:12" ht="12.75">
      <c r="A18" t="str">
        <f>TRIM('Gas download - barchart'!A18)</f>
        <v>NGK13 (May '13)</v>
      </c>
      <c r="C18" t="str">
        <f t="shared" si="0"/>
        <v>K</v>
      </c>
      <c r="D18" t="str">
        <f t="shared" si="1"/>
        <v>13</v>
      </c>
      <c r="E18">
        <f>VLOOKUP(C18,'Delivery Month Codes'!$A$1:$C$13,3,FALSE)</f>
        <v>5</v>
      </c>
      <c r="F18" s="17" t="str">
        <f t="shared" si="5"/>
        <v>5-13</v>
      </c>
      <c r="G18" t="str">
        <f>TRIM('Gas download - barchart'!B18)</f>
        <v>3.597s</v>
      </c>
      <c r="H18">
        <f t="shared" si="2"/>
        <v>3.597</v>
      </c>
      <c r="J18">
        <f t="shared" si="3"/>
        <v>6</v>
      </c>
      <c r="L18" t="str">
        <f t="shared" si="4"/>
        <v>3.597</v>
      </c>
    </row>
    <row r="19" spans="1:12" ht="12.75">
      <c r="A19" t="str">
        <f>TRIM('Gas download - barchart'!A19)</f>
        <v>NGM13 (Jun '13)</v>
      </c>
      <c r="C19" t="str">
        <f t="shared" si="0"/>
        <v>M</v>
      </c>
      <c r="D19" t="str">
        <f t="shared" si="1"/>
        <v>13</v>
      </c>
      <c r="E19">
        <f>VLOOKUP(C19,'Delivery Month Codes'!$A$1:$C$13,3,FALSE)</f>
        <v>6</v>
      </c>
      <c r="F19" s="17" t="str">
        <f t="shared" si="5"/>
        <v>6-13</v>
      </c>
      <c r="G19" t="str">
        <f>TRIM('Gas download - barchart'!B19)</f>
        <v>3.628s</v>
      </c>
      <c r="H19">
        <f t="shared" si="2"/>
        <v>3.628</v>
      </c>
      <c r="J19">
        <f t="shared" si="3"/>
        <v>6</v>
      </c>
      <c r="L19" t="str">
        <f t="shared" si="4"/>
        <v>3.628</v>
      </c>
    </row>
    <row r="20" spans="1:12" ht="12.75">
      <c r="A20" t="str">
        <f>TRIM('Gas download - barchart'!A20)</f>
        <v>NGN13 (Jul '13)</v>
      </c>
      <c r="C20" t="str">
        <f t="shared" si="0"/>
        <v>N</v>
      </c>
      <c r="D20" t="str">
        <f t="shared" si="1"/>
        <v>13</v>
      </c>
      <c r="E20">
        <f>VLOOKUP(C20,'Delivery Month Codes'!$A$1:$C$13,3,FALSE)</f>
        <v>7</v>
      </c>
      <c r="F20" s="17" t="str">
        <f t="shared" si="5"/>
        <v>7-13</v>
      </c>
      <c r="G20" t="str">
        <f>TRIM('Gas download - barchart'!B20)</f>
        <v>3.671s</v>
      </c>
      <c r="H20">
        <f t="shared" si="2"/>
        <v>3.671</v>
      </c>
      <c r="J20">
        <f t="shared" si="3"/>
        <v>6</v>
      </c>
      <c r="L20" t="str">
        <f t="shared" si="4"/>
        <v>3.671</v>
      </c>
    </row>
    <row r="21" spans="1:12" ht="12.75">
      <c r="A21" t="str">
        <f>TRIM('Gas download - barchart'!A21)</f>
        <v>NGQ13 (Aug '13)</v>
      </c>
      <c r="C21" t="str">
        <f t="shared" si="0"/>
        <v>Q</v>
      </c>
      <c r="D21" t="str">
        <f t="shared" si="1"/>
        <v>13</v>
      </c>
      <c r="E21">
        <f>VLOOKUP(C21,'Delivery Month Codes'!$A$1:$C$13,3,FALSE)</f>
        <v>8</v>
      </c>
      <c r="F21" s="17" t="str">
        <f t="shared" si="5"/>
        <v>8-13</v>
      </c>
      <c r="G21" t="str">
        <f>TRIM('Gas download - barchart'!B21)</f>
        <v>3.689s</v>
      </c>
      <c r="H21">
        <f t="shared" si="2"/>
        <v>3.689</v>
      </c>
      <c r="J21">
        <f t="shared" si="3"/>
        <v>6</v>
      </c>
      <c r="L21" t="str">
        <f t="shared" si="4"/>
        <v>3.689</v>
      </c>
    </row>
    <row r="22" spans="1:12" ht="12.75">
      <c r="A22" t="str">
        <f>TRIM('Gas download - barchart'!A22)</f>
        <v>NGU13 (Sep '13)</v>
      </c>
      <c r="C22" t="str">
        <f t="shared" si="0"/>
        <v>U</v>
      </c>
      <c r="D22" t="str">
        <f t="shared" si="1"/>
        <v>13</v>
      </c>
      <c r="E22">
        <f>VLOOKUP(C22,'Delivery Month Codes'!$A$1:$C$13,3,FALSE)</f>
        <v>9</v>
      </c>
      <c r="F22" s="17" t="str">
        <f t="shared" si="5"/>
        <v>9-13</v>
      </c>
      <c r="G22" t="str">
        <f>TRIM('Gas download - barchart'!B22)</f>
        <v>3.691s</v>
      </c>
      <c r="H22">
        <f t="shared" si="2"/>
        <v>3.691</v>
      </c>
      <c r="J22">
        <f t="shared" si="3"/>
        <v>6</v>
      </c>
      <c r="L22" t="str">
        <f t="shared" si="4"/>
        <v>3.691</v>
      </c>
    </row>
    <row r="23" spans="1:12" ht="12.75">
      <c r="A23" t="str">
        <f>TRIM('Gas download - barchart'!A23)</f>
        <v>NGV13 (Oct '13)</v>
      </c>
      <c r="C23" t="str">
        <f t="shared" si="0"/>
        <v>V</v>
      </c>
      <c r="D23" t="str">
        <f t="shared" si="1"/>
        <v>13</v>
      </c>
      <c r="E23">
        <f>VLOOKUP(C23,'Delivery Month Codes'!$A$1:$C$13,3,FALSE)</f>
        <v>10</v>
      </c>
      <c r="F23" s="17" t="str">
        <f t="shared" si="5"/>
        <v>10-13</v>
      </c>
      <c r="G23" t="str">
        <f>TRIM('Gas download - barchart'!B23)</f>
        <v>3.729s</v>
      </c>
      <c r="H23">
        <f t="shared" si="2"/>
        <v>3.729</v>
      </c>
      <c r="J23">
        <f t="shared" si="3"/>
        <v>6</v>
      </c>
      <c r="L23" t="str">
        <f t="shared" si="4"/>
        <v>3.729</v>
      </c>
    </row>
    <row r="24" spans="1:12" ht="12.75">
      <c r="A24" t="str">
        <f>TRIM('Gas download - barchart'!A24)</f>
        <v>NGX13 (Nov '13)</v>
      </c>
      <c r="C24" t="str">
        <f t="shared" si="0"/>
        <v>X</v>
      </c>
      <c r="D24" t="str">
        <f t="shared" si="1"/>
        <v>13</v>
      </c>
      <c r="E24">
        <f>VLOOKUP(C24,'Delivery Month Codes'!$A$1:$C$13,3,FALSE)</f>
        <v>11</v>
      </c>
      <c r="F24" s="17" t="str">
        <f t="shared" si="5"/>
        <v>11-13</v>
      </c>
      <c r="G24" t="str">
        <f>TRIM('Gas download - barchart'!B24)</f>
        <v>3.843s</v>
      </c>
      <c r="H24">
        <f t="shared" si="2"/>
        <v>3.843</v>
      </c>
      <c r="J24">
        <f t="shared" si="3"/>
        <v>6</v>
      </c>
      <c r="L24" t="str">
        <f t="shared" si="4"/>
        <v>3.843</v>
      </c>
    </row>
    <row r="25" spans="1:12" ht="12.75">
      <c r="A25" t="str">
        <f>TRIM('Gas download - barchart'!A25)</f>
        <v>NGZ13 (Dec '13)</v>
      </c>
      <c r="C25" t="str">
        <f t="shared" si="0"/>
        <v>Z</v>
      </c>
      <c r="D25" t="str">
        <f t="shared" si="1"/>
        <v>13</v>
      </c>
      <c r="E25">
        <f>VLOOKUP(C25,'Delivery Month Codes'!$A$1:$C$13,3,FALSE)</f>
        <v>12</v>
      </c>
      <c r="F25" s="17" t="str">
        <f t="shared" si="5"/>
        <v>12-13</v>
      </c>
      <c r="G25" t="str">
        <f>TRIM('Gas download - barchart'!B25)</f>
        <v>4.067s</v>
      </c>
      <c r="H25">
        <f t="shared" si="2"/>
        <v>4.067</v>
      </c>
      <c r="J25">
        <f t="shared" si="3"/>
        <v>6</v>
      </c>
      <c r="L25" t="str">
        <f t="shared" si="4"/>
        <v>4.067</v>
      </c>
    </row>
    <row r="26" spans="1:12" ht="12.75">
      <c r="A26" t="str">
        <f>TRIM('Gas download - barchart'!A26)</f>
        <v>NGF14 (Jan '14)</v>
      </c>
      <c r="C26" t="str">
        <f t="shared" si="0"/>
        <v>F</v>
      </c>
      <c r="D26" t="str">
        <f t="shared" si="1"/>
        <v>14</v>
      </c>
      <c r="E26">
        <f>VLOOKUP(C26,'Delivery Month Codes'!$A$1:$C$13,3,FALSE)</f>
        <v>1</v>
      </c>
      <c r="F26" s="17" t="str">
        <f t="shared" si="5"/>
        <v>1-14</v>
      </c>
      <c r="G26" t="str">
        <f>TRIM('Gas download - barchart'!B26)</f>
        <v>4.182s</v>
      </c>
      <c r="H26">
        <f t="shared" si="2"/>
        <v>4.182</v>
      </c>
      <c r="J26">
        <f t="shared" si="3"/>
        <v>6</v>
      </c>
      <c r="L26" t="str">
        <f t="shared" si="4"/>
        <v>4.182</v>
      </c>
    </row>
    <row r="27" spans="1:12" ht="12.75">
      <c r="A27" t="str">
        <f>TRIM('Gas download - barchart'!A27)</f>
        <v>NGG14 (Feb '14)</v>
      </c>
      <c r="C27" t="str">
        <f t="shared" si="0"/>
        <v>G</v>
      </c>
      <c r="D27" t="str">
        <f t="shared" si="1"/>
        <v>14</v>
      </c>
      <c r="E27">
        <f>VLOOKUP(C27,'Delivery Month Codes'!$A$1:$C$13,3,FALSE)</f>
        <v>2</v>
      </c>
      <c r="F27" s="17" t="str">
        <f t="shared" si="5"/>
        <v>2-14</v>
      </c>
      <c r="G27" t="str">
        <f>TRIM('Gas download - barchart'!B27)</f>
        <v>4.172s</v>
      </c>
      <c r="H27">
        <f t="shared" si="2"/>
        <v>4.172</v>
      </c>
      <c r="J27">
        <f t="shared" si="3"/>
        <v>6</v>
      </c>
      <c r="L27" t="str">
        <f t="shared" si="4"/>
        <v>4.172</v>
      </c>
    </row>
    <row r="28" spans="1:12" ht="12.75">
      <c r="A28" t="str">
        <f>TRIM('Gas download - barchart'!A28)</f>
        <v>NGH14 (Mar '14)</v>
      </c>
      <c r="C28" t="str">
        <f t="shared" si="0"/>
        <v>H</v>
      </c>
      <c r="D28" t="str">
        <f t="shared" si="1"/>
        <v>14</v>
      </c>
      <c r="E28">
        <f>VLOOKUP(C28,'Delivery Month Codes'!$A$1:$C$13,3,FALSE)</f>
        <v>3</v>
      </c>
      <c r="F28" s="17" t="str">
        <f t="shared" si="5"/>
        <v>3-14</v>
      </c>
      <c r="G28" t="str">
        <f>TRIM('Gas download - barchart'!B28)</f>
        <v>4.132s</v>
      </c>
      <c r="H28">
        <f t="shared" si="2"/>
        <v>4.132</v>
      </c>
      <c r="J28">
        <f t="shared" si="3"/>
        <v>6</v>
      </c>
      <c r="L28" t="str">
        <f t="shared" si="4"/>
        <v>4.132</v>
      </c>
    </row>
    <row r="29" spans="1:12" ht="12.75">
      <c r="A29" t="str">
        <f>TRIM('Gas download - barchart'!A29)</f>
        <v>NGJ14 (Apr '14)</v>
      </c>
      <c r="C29" t="str">
        <f t="shared" si="0"/>
        <v>J</v>
      </c>
      <c r="D29" t="str">
        <f t="shared" si="1"/>
        <v>14</v>
      </c>
      <c r="E29">
        <f>VLOOKUP(C29,'Delivery Month Codes'!$A$1:$C$13,3,FALSE)</f>
        <v>4</v>
      </c>
      <c r="F29" s="17" t="str">
        <f t="shared" si="5"/>
        <v>4-14</v>
      </c>
      <c r="G29" t="str">
        <f>TRIM('Gas download - barchart'!B29)</f>
        <v>4.047s</v>
      </c>
      <c r="H29">
        <f t="shared" si="2"/>
        <v>4.047</v>
      </c>
      <c r="J29">
        <f t="shared" si="3"/>
        <v>6</v>
      </c>
      <c r="L29" t="str">
        <f t="shared" si="4"/>
        <v>4.047</v>
      </c>
    </row>
    <row r="30" spans="1:12" ht="12.75">
      <c r="A30" t="str">
        <f>TRIM('Gas download - barchart'!A30)</f>
        <v>NGK14 (May '14)</v>
      </c>
      <c r="C30" t="str">
        <f t="shared" si="0"/>
        <v>K</v>
      </c>
      <c r="D30" t="str">
        <f t="shared" si="1"/>
        <v>14</v>
      </c>
      <c r="E30">
        <f>VLOOKUP(C30,'Delivery Month Codes'!$A$1:$C$13,3,FALSE)</f>
        <v>5</v>
      </c>
      <c r="F30" s="17" t="str">
        <f t="shared" si="5"/>
        <v>5-14</v>
      </c>
      <c r="G30" t="str">
        <f>TRIM('Gas download - barchart'!B30)</f>
        <v>4.063s</v>
      </c>
      <c r="H30">
        <f t="shared" si="2"/>
        <v>4.063</v>
      </c>
      <c r="J30">
        <f t="shared" si="3"/>
        <v>6</v>
      </c>
      <c r="L30" t="str">
        <f t="shared" si="4"/>
        <v>4.063</v>
      </c>
    </row>
    <row r="31" spans="1:12" ht="12.75">
      <c r="A31" t="str">
        <f>TRIM('Gas download - barchart'!A31)</f>
        <v>NGM14 (Jun '14)</v>
      </c>
      <c r="C31" t="str">
        <f t="shared" si="0"/>
        <v>M</v>
      </c>
      <c r="D31" t="str">
        <f t="shared" si="1"/>
        <v>14</v>
      </c>
      <c r="E31">
        <f>VLOOKUP(C31,'Delivery Month Codes'!$A$1:$C$13,3,FALSE)</f>
        <v>6</v>
      </c>
      <c r="F31" s="17" t="str">
        <f t="shared" si="5"/>
        <v>6-14</v>
      </c>
      <c r="G31" t="str">
        <f>TRIM('Gas download - barchart'!B31)</f>
        <v>4.091s</v>
      </c>
      <c r="H31">
        <f t="shared" si="2"/>
        <v>4.091</v>
      </c>
      <c r="J31">
        <f t="shared" si="3"/>
        <v>6</v>
      </c>
      <c r="L31" t="str">
        <f t="shared" si="4"/>
        <v>4.091</v>
      </c>
    </row>
    <row r="32" spans="1:12" ht="12.75">
      <c r="A32" t="str">
        <f>TRIM('Gas download - barchart'!A32)</f>
        <v>NGN14 (Jul '14)</v>
      </c>
      <c r="C32" t="str">
        <f t="shared" si="0"/>
        <v>N</v>
      </c>
      <c r="D32" t="str">
        <f t="shared" si="1"/>
        <v>14</v>
      </c>
      <c r="E32">
        <f>VLOOKUP(C32,'Delivery Month Codes'!$A$1:$C$13,3,FALSE)</f>
        <v>7</v>
      </c>
      <c r="F32" s="17" t="str">
        <f t="shared" si="5"/>
        <v>7-14</v>
      </c>
      <c r="G32" t="str">
        <f>TRIM('Gas download - barchart'!B32)</f>
        <v>4.129s</v>
      </c>
      <c r="H32">
        <f t="shared" si="2"/>
        <v>4.129</v>
      </c>
      <c r="J32">
        <f t="shared" si="3"/>
        <v>6</v>
      </c>
      <c r="L32" t="str">
        <f t="shared" si="4"/>
        <v>4.129</v>
      </c>
    </row>
    <row r="33" spans="1:12" ht="12.75">
      <c r="A33" t="str">
        <f>TRIM('Gas download - barchart'!A33)</f>
        <v>NGQ14 (Aug '14)</v>
      </c>
      <c r="C33" t="str">
        <f t="shared" si="0"/>
        <v>Q</v>
      </c>
      <c r="D33" t="str">
        <f t="shared" si="1"/>
        <v>14</v>
      </c>
      <c r="E33">
        <f>VLOOKUP(C33,'Delivery Month Codes'!$A$1:$C$13,3,FALSE)</f>
        <v>8</v>
      </c>
      <c r="F33" s="17" t="str">
        <f t="shared" si="5"/>
        <v>8-14</v>
      </c>
      <c r="G33" t="str">
        <f>TRIM('Gas download - barchart'!B33)</f>
        <v>4.147s</v>
      </c>
      <c r="H33">
        <f t="shared" si="2"/>
        <v>4.147</v>
      </c>
      <c r="J33">
        <f t="shared" si="3"/>
        <v>6</v>
      </c>
      <c r="L33" t="str">
        <f t="shared" si="4"/>
        <v>4.147</v>
      </c>
    </row>
    <row r="34" spans="1:12" ht="12.75">
      <c r="A34" t="str">
        <f>TRIM('Gas download - barchart'!A34)</f>
        <v>NGU14 (Sep '14)</v>
      </c>
      <c r="C34" t="str">
        <f t="shared" si="0"/>
        <v>U</v>
      </c>
      <c r="D34" t="str">
        <f t="shared" si="1"/>
        <v>14</v>
      </c>
      <c r="E34">
        <f>VLOOKUP(C34,'Delivery Month Codes'!$A$1:$C$13,3,FALSE)</f>
        <v>9</v>
      </c>
      <c r="F34" s="17" t="str">
        <f t="shared" si="5"/>
        <v>9-14</v>
      </c>
      <c r="G34" t="str">
        <f>TRIM('Gas download - barchart'!B34)</f>
        <v>4.150s</v>
      </c>
      <c r="H34">
        <f t="shared" si="2"/>
        <v>4.15</v>
      </c>
      <c r="J34">
        <f t="shared" si="3"/>
        <v>6</v>
      </c>
      <c r="L34" t="str">
        <f t="shared" si="4"/>
        <v>4.150</v>
      </c>
    </row>
    <row r="35" spans="1:12" ht="12.75">
      <c r="A35" t="str">
        <f>TRIM('Gas download - barchart'!A35)</f>
        <v>NGV14 (Oct '14)</v>
      </c>
      <c r="C35" t="str">
        <f t="shared" si="0"/>
        <v>V</v>
      </c>
      <c r="D35" t="str">
        <f t="shared" si="1"/>
        <v>14</v>
      </c>
      <c r="E35">
        <f>VLOOKUP(C35,'Delivery Month Codes'!$A$1:$C$13,3,FALSE)</f>
        <v>10</v>
      </c>
      <c r="F35" s="17" t="str">
        <f t="shared" si="5"/>
        <v>10-14</v>
      </c>
      <c r="G35" t="str">
        <f>TRIM('Gas download - barchart'!B35)</f>
        <v>4.185s</v>
      </c>
      <c r="H35">
        <f t="shared" si="2"/>
        <v>4.185</v>
      </c>
      <c r="J35">
        <f t="shared" si="3"/>
        <v>6</v>
      </c>
      <c r="L35" t="str">
        <f t="shared" si="4"/>
        <v>4.185</v>
      </c>
    </row>
    <row r="36" spans="1:12" ht="12.75">
      <c r="A36" t="str">
        <f>TRIM('Gas download - barchart'!A36)</f>
        <v>NGX14 (Nov '14)</v>
      </c>
      <c r="C36" t="str">
        <f t="shared" si="0"/>
        <v>X</v>
      </c>
      <c r="D36" t="str">
        <f t="shared" si="1"/>
        <v>14</v>
      </c>
      <c r="E36">
        <f>VLOOKUP(C36,'Delivery Month Codes'!$A$1:$C$13,3,FALSE)</f>
        <v>11</v>
      </c>
      <c r="F36" s="17" t="str">
        <f t="shared" si="5"/>
        <v>11-14</v>
      </c>
      <c r="G36" t="str">
        <f>TRIM('Gas download - barchart'!B36)</f>
        <v>4.270s</v>
      </c>
      <c r="H36">
        <f t="shared" si="2"/>
        <v>4.27</v>
      </c>
      <c r="J36">
        <f t="shared" si="3"/>
        <v>6</v>
      </c>
      <c r="L36" t="str">
        <f t="shared" si="4"/>
        <v>4.270</v>
      </c>
    </row>
    <row r="37" spans="1:12" ht="12.75">
      <c r="A37" t="str">
        <f>TRIM('Gas download - barchart'!A37)</f>
        <v>NGZ14 (Dec '14)</v>
      </c>
      <c r="C37" t="str">
        <f t="shared" si="0"/>
        <v>Z</v>
      </c>
      <c r="D37" t="str">
        <f t="shared" si="1"/>
        <v>14</v>
      </c>
      <c r="E37">
        <f>VLOOKUP(C37,'Delivery Month Codes'!$A$1:$C$13,3,FALSE)</f>
        <v>12</v>
      </c>
      <c r="F37" s="17" t="str">
        <f t="shared" si="5"/>
        <v>12-14</v>
      </c>
      <c r="G37" t="str">
        <f>TRIM('Gas download - barchart'!B37)</f>
        <v>4.470s</v>
      </c>
      <c r="H37">
        <f t="shared" si="2"/>
        <v>4.47</v>
      </c>
      <c r="J37">
        <f t="shared" si="3"/>
        <v>6</v>
      </c>
      <c r="L37" t="str">
        <f t="shared" si="4"/>
        <v>4.470</v>
      </c>
    </row>
    <row r="38" spans="1:12" ht="12.75">
      <c r="A38" t="str">
        <f>TRIM('Gas download - barchart'!A38)</f>
        <v>NGF15 (Jan '15)</v>
      </c>
      <c r="C38" t="str">
        <f t="shared" si="0"/>
        <v>F</v>
      </c>
      <c r="D38" t="str">
        <f t="shared" si="1"/>
        <v>15</v>
      </c>
      <c r="E38">
        <f>VLOOKUP(C38,'Delivery Month Codes'!$A$1:$C$13,3,FALSE)</f>
        <v>1</v>
      </c>
      <c r="F38" s="17" t="str">
        <f t="shared" si="5"/>
        <v>1-15</v>
      </c>
      <c r="G38" t="str">
        <f>TRIM('Gas download - barchart'!B38)</f>
        <v>4.570s</v>
      </c>
      <c r="H38">
        <f t="shared" si="2"/>
        <v>4.57</v>
      </c>
      <c r="J38">
        <f t="shared" si="3"/>
        <v>6</v>
      </c>
      <c r="L38" t="str">
        <f t="shared" si="4"/>
        <v>4.570</v>
      </c>
    </row>
    <row r="39" spans="1:12" ht="12.75">
      <c r="A39" t="str">
        <f>TRIM('Gas download - barchart'!A39)</f>
        <v>NGG15 (Feb '15)</v>
      </c>
      <c r="C39" t="str">
        <f t="shared" si="0"/>
        <v>G</v>
      </c>
      <c r="D39" t="str">
        <f t="shared" si="1"/>
        <v>15</v>
      </c>
      <c r="E39">
        <f>VLOOKUP(C39,'Delivery Month Codes'!$A$1:$C$13,3,FALSE)</f>
        <v>2</v>
      </c>
      <c r="F39" s="17" t="str">
        <f t="shared" si="5"/>
        <v>2-15</v>
      </c>
      <c r="G39" t="str">
        <f>TRIM('Gas download - barchart'!B39)</f>
        <v>4.545s</v>
      </c>
      <c r="H39">
        <f t="shared" si="2"/>
        <v>4.545</v>
      </c>
      <c r="J39">
        <f t="shared" si="3"/>
        <v>6</v>
      </c>
      <c r="L39" t="str">
        <f t="shared" si="4"/>
        <v>4.545</v>
      </c>
    </row>
    <row r="40" spans="1:12" ht="12.75">
      <c r="A40" t="str">
        <f>TRIM('Gas download - barchart'!A40)</f>
        <v>NGH15 (Mar '15)</v>
      </c>
      <c r="C40" t="str">
        <f t="shared" si="0"/>
        <v>H</v>
      </c>
      <c r="D40" t="str">
        <f t="shared" si="1"/>
        <v>15</v>
      </c>
      <c r="E40">
        <f>VLOOKUP(C40,'Delivery Month Codes'!$A$1:$C$13,3,FALSE)</f>
        <v>3</v>
      </c>
      <c r="F40" s="17" t="str">
        <f t="shared" si="5"/>
        <v>3-15</v>
      </c>
      <c r="G40" t="str">
        <f>TRIM('Gas download - barchart'!B40)</f>
        <v>4.470s</v>
      </c>
      <c r="H40">
        <f t="shared" si="2"/>
        <v>4.47</v>
      </c>
      <c r="J40">
        <f t="shared" si="3"/>
        <v>6</v>
      </c>
      <c r="L40" t="str">
        <f t="shared" si="4"/>
        <v>4.470</v>
      </c>
    </row>
    <row r="41" spans="1:12" ht="12.75">
      <c r="A41" t="str">
        <f>TRIM('Gas download - barchart'!A41)</f>
        <v>NGJ15 (Apr '15)</v>
      </c>
      <c r="C41" t="str">
        <f t="shared" si="0"/>
        <v>J</v>
      </c>
      <c r="D41" t="str">
        <f t="shared" si="1"/>
        <v>15</v>
      </c>
      <c r="E41">
        <f>VLOOKUP(C41,'Delivery Month Codes'!$A$1:$C$13,3,FALSE)</f>
        <v>4</v>
      </c>
      <c r="F41" s="17" t="str">
        <f t="shared" si="5"/>
        <v>4-15</v>
      </c>
      <c r="G41" t="str">
        <f>TRIM('Gas download - barchart'!B41)</f>
        <v>4.345s</v>
      </c>
      <c r="H41">
        <f t="shared" si="2"/>
        <v>4.345</v>
      </c>
      <c r="J41">
        <f t="shared" si="3"/>
        <v>6</v>
      </c>
      <c r="L41" t="str">
        <f t="shared" si="4"/>
        <v>4.345</v>
      </c>
    </row>
    <row r="42" spans="1:12" ht="12.75">
      <c r="A42" t="str">
        <f>TRIM('Gas download - barchart'!A42)</f>
        <v>NGK15 (May '15)</v>
      </c>
      <c r="C42" t="str">
        <f t="shared" si="0"/>
        <v>K</v>
      </c>
      <c r="D42" t="str">
        <f t="shared" si="1"/>
        <v>15</v>
      </c>
      <c r="E42">
        <f>VLOOKUP(C42,'Delivery Month Codes'!$A$1:$C$13,3,FALSE)</f>
        <v>5</v>
      </c>
      <c r="F42" s="17" t="str">
        <f t="shared" si="5"/>
        <v>5-15</v>
      </c>
      <c r="G42" t="str">
        <f>TRIM('Gas download - barchart'!B42)</f>
        <v>4.355s</v>
      </c>
      <c r="H42">
        <f t="shared" si="2"/>
        <v>4.355</v>
      </c>
      <c r="J42">
        <f t="shared" si="3"/>
        <v>6</v>
      </c>
      <c r="L42" t="str">
        <f t="shared" si="4"/>
        <v>4.355</v>
      </c>
    </row>
    <row r="43" spans="1:12" ht="12.75">
      <c r="A43" t="str">
        <f>TRIM('Gas download - barchart'!A43)</f>
        <v>NGM15 (Jun '15)</v>
      </c>
      <c r="C43" t="str">
        <f t="shared" si="0"/>
        <v>M</v>
      </c>
      <c r="D43" t="str">
        <f t="shared" si="1"/>
        <v>15</v>
      </c>
      <c r="E43">
        <f>VLOOKUP(C43,'Delivery Month Codes'!$A$1:$C$13,3,FALSE)</f>
        <v>6</v>
      </c>
      <c r="F43" s="17" t="str">
        <f t="shared" si="5"/>
        <v>6-15</v>
      </c>
      <c r="G43" t="str">
        <f>TRIM('Gas download - barchart'!B43)</f>
        <v>4.382s</v>
      </c>
      <c r="H43">
        <f t="shared" si="2"/>
        <v>4.382</v>
      </c>
      <c r="J43">
        <f t="shared" si="3"/>
        <v>6</v>
      </c>
      <c r="L43" t="str">
        <f t="shared" si="4"/>
        <v>4.382</v>
      </c>
    </row>
    <row r="44" spans="1:12" ht="12.75">
      <c r="A44" t="str">
        <f>TRIM('Gas download - barchart'!A44)</f>
        <v>NGN15 (Jul '15)</v>
      </c>
      <c r="C44" t="str">
        <f t="shared" si="0"/>
        <v>N</v>
      </c>
      <c r="D44" t="str">
        <f t="shared" si="1"/>
        <v>15</v>
      </c>
      <c r="E44">
        <f>VLOOKUP(C44,'Delivery Month Codes'!$A$1:$C$13,3,FALSE)</f>
        <v>7</v>
      </c>
      <c r="F44" s="17" t="str">
        <f t="shared" si="5"/>
        <v>7-15</v>
      </c>
      <c r="G44" t="str">
        <f>TRIM('Gas download - barchart'!B44)</f>
        <v>4.419s</v>
      </c>
      <c r="H44">
        <f t="shared" si="2"/>
        <v>4.419</v>
      </c>
      <c r="J44">
        <f t="shared" si="3"/>
        <v>6</v>
      </c>
      <c r="L44" t="str">
        <f t="shared" si="4"/>
        <v>4.419</v>
      </c>
    </row>
    <row r="45" spans="1:12" ht="12.75">
      <c r="A45" t="str">
        <f>TRIM('Gas download - barchart'!A45)</f>
        <v>NGQ15 (Aug '15)</v>
      </c>
      <c r="C45" t="str">
        <f t="shared" si="0"/>
        <v>Q</v>
      </c>
      <c r="D45" t="str">
        <f t="shared" si="1"/>
        <v>15</v>
      </c>
      <c r="E45">
        <f>VLOOKUP(C45,'Delivery Month Codes'!$A$1:$C$13,3,FALSE)</f>
        <v>8</v>
      </c>
      <c r="F45" s="17" t="str">
        <f t="shared" si="5"/>
        <v>8-15</v>
      </c>
      <c r="G45" t="str">
        <f>TRIM('Gas download - barchart'!B45)</f>
        <v>4.437s</v>
      </c>
      <c r="H45">
        <f t="shared" si="2"/>
        <v>4.437</v>
      </c>
      <c r="J45">
        <f t="shared" si="3"/>
        <v>6</v>
      </c>
      <c r="L45" t="str">
        <f t="shared" si="4"/>
        <v>4.437</v>
      </c>
    </row>
    <row r="46" spans="1:12" ht="12.75">
      <c r="A46" t="str">
        <f>TRIM('Gas download - barchart'!A46)</f>
        <v>NGU15 (Sep '15)</v>
      </c>
      <c r="C46" t="str">
        <f t="shared" si="0"/>
        <v>U</v>
      </c>
      <c r="D46" t="str">
        <f t="shared" si="1"/>
        <v>15</v>
      </c>
      <c r="E46">
        <f>VLOOKUP(C46,'Delivery Month Codes'!$A$1:$C$13,3,FALSE)</f>
        <v>9</v>
      </c>
      <c r="F46" s="17" t="str">
        <f t="shared" si="5"/>
        <v>9-15</v>
      </c>
      <c r="G46" t="str">
        <f>TRIM('Gas download - barchart'!B46)</f>
        <v>4.442s</v>
      </c>
      <c r="H46">
        <f t="shared" si="2"/>
        <v>4.442</v>
      </c>
      <c r="J46">
        <f t="shared" si="3"/>
        <v>6</v>
      </c>
      <c r="L46" t="str">
        <f t="shared" si="4"/>
        <v>4.442</v>
      </c>
    </row>
    <row r="47" spans="1:12" ht="12.75">
      <c r="A47" t="str">
        <f>TRIM('Gas download - barchart'!A47)</f>
        <v>NGV15 (Oct '15)</v>
      </c>
      <c r="C47" t="str">
        <f t="shared" si="0"/>
        <v>V</v>
      </c>
      <c r="D47" t="str">
        <f t="shared" si="1"/>
        <v>15</v>
      </c>
      <c r="E47">
        <f>VLOOKUP(C47,'Delivery Month Codes'!$A$1:$C$13,3,FALSE)</f>
        <v>10</v>
      </c>
      <c r="F47" s="17" t="str">
        <f t="shared" si="5"/>
        <v>10-15</v>
      </c>
      <c r="G47" t="str">
        <f>TRIM('Gas download - barchart'!B47)</f>
        <v>4.477s</v>
      </c>
      <c r="H47">
        <f t="shared" si="2"/>
        <v>4.477</v>
      </c>
      <c r="J47">
        <f t="shared" si="3"/>
        <v>6</v>
      </c>
      <c r="L47" t="str">
        <f t="shared" si="4"/>
        <v>4.477</v>
      </c>
    </row>
    <row r="48" spans="1:12" ht="12.75">
      <c r="A48" t="str">
        <f>TRIM('Gas download - barchart'!A48)</f>
        <v>NGX15 (Nov '15)</v>
      </c>
      <c r="C48" t="str">
        <f t="shared" si="0"/>
        <v>X</v>
      </c>
      <c r="D48" t="str">
        <f t="shared" si="1"/>
        <v>15</v>
      </c>
      <c r="E48">
        <f>VLOOKUP(C48,'Delivery Month Codes'!$A$1:$C$13,3,FALSE)</f>
        <v>11</v>
      </c>
      <c r="F48" s="17" t="str">
        <f t="shared" si="5"/>
        <v>11-15</v>
      </c>
      <c r="G48" t="str">
        <f>TRIM('Gas download - barchart'!B48)</f>
        <v>4.572s</v>
      </c>
      <c r="H48">
        <f t="shared" si="2"/>
        <v>4.572</v>
      </c>
      <c r="J48">
        <f t="shared" si="3"/>
        <v>6</v>
      </c>
      <c r="L48" t="str">
        <f t="shared" si="4"/>
        <v>4.572</v>
      </c>
    </row>
    <row r="49" spans="1:12" ht="12.75">
      <c r="A49" t="str">
        <f>TRIM('Gas download - barchart'!A49)</f>
        <v>NGZ15 (Dec '15)</v>
      </c>
      <c r="C49" t="str">
        <f t="shared" si="0"/>
        <v>Z</v>
      </c>
      <c r="D49" t="str">
        <f t="shared" si="1"/>
        <v>15</v>
      </c>
      <c r="E49">
        <f>VLOOKUP(C49,'Delivery Month Codes'!$A$1:$C$13,3,FALSE)</f>
        <v>12</v>
      </c>
      <c r="F49" s="17" t="str">
        <f t="shared" si="5"/>
        <v>12-15</v>
      </c>
      <c r="G49" t="str">
        <f>TRIM('Gas download - barchart'!B49)</f>
        <v>4.782s</v>
      </c>
      <c r="H49">
        <f t="shared" si="2"/>
        <v>4.782</v>
      </c>
      <c r="J49">
        <f t="shared" si="3"/>
        <v>6</v>
      </c>
      <c r="L49" t="str">
        <f t="shared" si="4"/>
        <v>4.782</v>
      </c>
    </row>
    <row r="50" spans="1:12" ht="12.75">
      <c r="A50" t="str">
        <f>TRIM('Gas download - barchart'!A50)</f>
        <v>NGF16 (Jan '16)</v>
      </c>
      <c r="C50" t="str">
        <f t="shared" si="0"/>
        <v>F</v>
      </c>
      <c r="D50" t="str">
        <f t="shared" si="1"/>
        <v>16</v>
      </c>
      <c r="E50">
        <f>VLOOKUP(C50,'Delivery Month Codes'!$A$1:$C$13,3,FALSE)</f>
        <v>1</v>
      </c>
      <c r="F50" s="17" t="str">
        <f t="shared" si="5"/>
        <v>1-16</v>
      </c>
      <c r="G50" t="str">
        <f>TRIM('Gas download - barchart'!B50)</f>
        <v>4.887s</v>
      </c>
      <c r="H50">
        <f t="shared" si="2"/>
        <v>4.887</v>
      </c>
      <c r="J50">
        <f t="shared" si="3"/>
        <v>6</v>
      </c>
      <c r="L50" t="str">
        <f t="shared" si="4"/>
        <v>4.887</v>
      </c>
    </row>
    <row r="51" spans="1:12" ht="12.75">
      <c r="A51" t="str">
        <f>TRIM('Gas download - barchart'!A51)</f>
        <v>NGG16 (Feb '16)</v>
      </c>
      <c r="C51" t="str">
        <f t="shared" si="0"/>
        <v>G</v>
      </c>
      <c r="D51" t="str">
        <f t="shared" si="1"/>
        <v>16</v>
      </c>
      <c r="E51">
        <f>VLOOKUP(C51,'Delivery Month Codes'!$A$1:$C$13,3,FALSE)</f>
        <v>2</v>
      </c>
      <c r="F51" s="17" t="str">
        <f t="shared" si="5"/>
        <v>2-16</v>
      </c>
      <c r="G51" t="str">
        <f>TRIM('Gas download - barchart'!B51)</f>
        <v>4.859s</v>
      </c>
      <c r="H51">
        <f t="shared" si="2"/>
        <v>4.859</v>
      </c>
      <c r="J51">
        <f t="shared" si="3"/>
        <v>6</v>
      </c>
      <c r="L51" t="str">
        <f t="shared" si="4"/>
        <v>4.859</v>
      </c>
    </row>
    <row r="52" spans="1:12" ht="12.75">
      <c r="A52" t="str">
        <f>TRIM('Gas download - barchart'!A52)</f>
        <v>NGH16 (Mar '16)</v>
      </c>
      <c r="C52" t="str">
        <f t="shared" si="0"/>
        <v>H</v>
      </c>
      <c r="D52" t="str">
        <f t="shared" si="1"/>
        <v>16</v>
      </c>
      <c r="E52">
        <f>VLOOKUP(C52,'Delivery Month Codes'!$A$1:$C$13,3,FALSE)</f>
        <v>3</v>
      </c>
      <c r="F52" s="17" t="str">
        <f t="shared" si="5"/>
        <v>3-16</v>
      </c>
      <c r="G52" t="str">
        <f>TRIM('Gas download - barchart'!B52)</f>
        <v>4.783s</v>
      </c>
      <c r="H52">
        <f t="shared" si="2"/>
        <v>4.783</v>
      </c>
      <c r="J52">
        <f t="shared" si="3"/>
        <v>6</v>
      </c>
      <c r="L52" t="str">
        <f t="shared" si="4"/>
        <v>4.783</v>
      </c>
    </row>
    <row r="53" spans="1:12" ht="12.75">
      <c r="A53" t="str">
        <f>TRIM('Gas download - barchart'!A53)</f>
        <v>NGJ16 (Apr '16)</v>
      </c>
      <c r="C53" t="str">
        <f t="shared" si="0"/>
        <v>J</v>
      </c>
      <c r="D53" t="str">
        <f t="shared" si="1"/>
        <v>16</v>
      </c>
      <c r="E53">
        <f>VLOOKUP(C53,'Delivery Month Codes'!$A$1:$C$13,3,FALSE)</f>
        <v>4</v>
      </c>
      <c r="F53" s="17" t="str">
        <f t="shared" si="5"/>
        <v>4-16</v>
      </c>
      <c r="G53" t="str">
        <f>TRIM('Gas download - barchart'!B53)</f>
        <v>4.633s</v>
      </c>
      <c r="H53">
        <f t="shared" si="2"/>
        <v>4.633</v>
      </c>
      <c r="J53">
        <f t="shared" si="3"/>
        <v>6</v>
      </c>
      <c r="L53" t="str">
        <f t="shared" si="4"/>
        <v>4.633</v>
      </c>
    </row>
    <row r="54" spans="1:12" ht="12.75">
      <c r="A54" t="str">
        <f>TRIM('Gas download - barchart'!A54)</f>
        <v>NGK16 (May '16)</v>
      </c>
      <c r="C54" t="str">
        <f t="shared" si="0"/>
        <v>K</v>
      </c>
      <c r="D54" t="str">
        <f t="shared" si="1"/>
        <v>16</v>
      </c>
      <c r="E54">
        <f>VLOOKUP(C54,'Delivery Month Codes'!$A$1:$C$13,3,FALSE)</f>
        <v>5</v>
      </c>
      <c r="F54" s="17" t="str">
        <f t="shared" si="5"/>
        <v>5-16</v>
      </c>
      <c r="G54" t="str">
        <f>TRIM('Gas download - barchart'!B54)</f>
        <v>4.643s</v>
      </c>
      <c r="H54">
        <f t="shared" si="2"/>
        <v>4.643</v>
      </c>
      <c r="J54">
        <f t="shared" si="3"/>
        <v>6</v>
      </c>
      <c r="L54" t="str">
        <f t="shared" si="4"/>
        <v>4.643</v>
      </c>
    </row>
    <row r="55" spans="1:12" ht="12.75">
      <c r="A55" t="str">
        <f>TRIM('Gas download - barchart'!A55)</f>
        <v>NGM16 (Jun '16)</v>
      </c>
      <c r="C55" t="str">
        <f t="shared" si="0"/>
        <v>M</v>
      </c>
      <c r="D55" t="str">
        <f t="shared" si="1"/>
        <v>16</v>
      </c>
      <c r="E55">
        <f>VLOOKUP(C55,'Delivery Month Codes'!$A$1:$C$13,3,FALSE)</f>
        <v>6</v>
      </c>
      <c r="F55" s="17" t="str">
        <f t="shared" si="5"/>
        <v>6-16</v>
      </c>
      <c r="G55" t="str">
        <f>TRIM('Gas download - barchart'!B55)</f>
        <v>4.670s</v>
      </c>
      <c r="H55">
        <f t="shared" si="2"/>
        <v>4.67</v>
      </c>
      <c r="J55">
        <f t="shared" si="3"/>
        <v>6</v>
      </c>
      <c r="L55" t="str">
        <f t="shared" si="4"/>
        <v>4.670</v>
      </c>
    </row>
    <row r="56" spans="1:12" ht="12.75">
      <c r="A56" t="str">
        <f>TRIM('Gas download - barchart'!A56)</f>
        <v>NGN16 (Jul '16)</v>
      </c>
      <c r="C56" t="str">
        <f t="shared" si="0"/>
        <v>N</v>
      </c>
      <c r="D56" t="str">
        <f t="shared" si="1"/>
        <v>16</v>
      </c>
      <c r="E56">
        <f>VLOOKUP(C56,'Delivery Month Codes'!$A$1:$C$13,3,FALSE)</f>
        <v>7</v>
      </c>
      <c r="F56" s="17" t="str">
        <f t="shared" si="5"/>
        <v>7-16</v>
      </c>
      <c r="G56" t="str">
        <f>TRIM('Gas download - barchart'!B56)</f>
        <v>4.707s</v>
      </c>
      <c r="H56">
        <f t="shared" si="2"/>
        <v>4.707</v>
      </c>
      <c r="J56">
        <f t="shared" si="3"/>
        <v>6</v>
      </c>
      <c r="L56" t="str">
        <f t="shared" si="4"/>
        <v>4.707</v>
      </c>
    </row>
    <row r="57" spans="1:12" ht="12.75">
      <c r="A57" t="str">
        <f>TRIM('Gas download - barchart'!A57)</f>
        <v>NGQ16 (Aug '16)</v>
      </c>
      <c r="C57" t="str">
        <f t="shared" si="0"/>
        <v>Q</v>
      </c>
      <c r="D57" t="str">
        <f t="shared" si="1"/>
        <v>16</v>
      </c>
      <c r="E57">
        <f>VLOOKUP(C57,'Delivery Month Codes'!$A$1:$C$13,3,FALSE)</f>
        <v>8</v>
      </c>
      <c r="F57" s="17" t="str">
        <f t="shared" si="5"/>
        <v>8-16</v>
      </c>
      <c r="G57" t="str">
        <f>TRIM('Gas download - barchart'!B57)</f>
        <v>4.725s</v>
      </c>
      <c r="H57">
        <f t="shared" si="2"/>
        <v>4.725</v>
      </c>
      <c r="J57">
        <f t="shared" si="3"/>
        <v>6</v>
      </c>
      <c r="L57" t="str">
        <f t="shared" si="4"/>
        <v>4.725</v>
      </c>
    </row>
    <row r="58" spans="1:12" ht="12.75">
      <c r="A58" t="str">
        <f>TRIM('Gas download - barchart'!A58)</f>
        <v>NGU16 (Sep '16)</v>
      </c>
      <c r="C58" t="str">
        <f t="shared" si="0"/>
        <v>U</v>
      </c>
      <c r="D58" t="str">
        <f t="shared" si="1"/>
        <v>16</v>
      </c>
      <c r="E58">
        <f>VLOOKUP(C58,'Delivery Month Codes'!$A$1:$C$13,3,FALSE)</f>
        <v>9</v>
      </c>
      <c r="F58" s="17" t="str">
        <f t="shared" si="5"/>
        <v>9-16</v>
      </c>
      <c r="G58" t="str">
        <f>TRIM('Gas download - barchart'!B58)</f>
        <v>4.730s</v>
      </c>
      <c r="H58">
        <f t="shared" si="2"/>
        <v>4.73</v>
      </c>
      <c r="J58">
        <f t="shared" si="3"/>
        <v>6</v>
      </c>
      <c r="L58" t="str">
        <f t="shared" si="4"/>
        <v>4.730</v>
      </c>
    </row>
    <row r="59" spans="1:12" ht="12.75">
      <c r="A59" t="str">
        <f>TRIM('Gas download - barchart'!A59)</f>
        <v>NGV16 (Oct '16)</v>
      </c>
      <c r="C59" t="str">
        <f t="shared" si="0"/>
        <v>V</v>
      </c>
      <c r="D59" t="str">
        <f t="shared" si="1"/>
        <v>16</v>
      </c>
      <c r="E59">
        <f>VLOOKUP(C59,'Delivery Month Codes'!$A$1:$C$13,3,FALSE)</f>
        <v>10</v>
      </c>
      <c r="F59" s="17" t="str">
        <f t="shared" si="5"/>
        <v>10-16</v>
      </c>
      <c r="G59" t="str">
        <f>TRIM('Gas download - barchart'!B59)</f>
        <v>4.765s</v>
      </c>
      <c r="H59">
        <f t="shared" si="2"/>
        <v>4.765</v>
      </c>
      <c r="J59">
        <f t="shared" si="3"/>
        <v>6</v>
      </c>
      <c r="L59" t="str">
        <f t="shared" si="4"/>
        <v>4.765</v>
      </c>
    </row>
    <row r="60" spans="1:12" ht="12.75">
      <c r="A60" t="str">
        <f>TRIM('Gas download - barchart'!A60)</f>
        <v>NGX16 (Nov '16)</v>
      </c>
      <c r="C60" t="str">
        <f t="shared" si="0"/>
        <v>X</v>
      </c>
      <c r="D60" t="str">
        <f t="shared" si="1"/>
        <v>16</v>
      </c>
      <c r="E60">
        <f>VLOOKUP(C60,'Delivery Month Codes'!$A$1:$C$13,3,FALSE)</f>
        <v>11</v>
      </c>
      <c r="F60" s="17" t="str">
        <f t="shared" si="5"/>
        <v>11-16</v>
      </c>
      <c r="G60" t="str">
        <f>TRIM('Gas download - barchart'!B60)</f>
        <v>4.870s</v>
      </c>
      <c r="H60">
        <f t="shared" si="2"/>
        <v>4.87</v>
      </c>
      <c r="J60">
        <f t="shared" si="3"/>
        <v>6</v>
      </c>
      <c r="L60" t="str">
        <f t="shared" si="4"/>
        <v>4.870</v>
      </c>
    </row>
    <row r="61" spans="1:12" ht="12.75">
      <c r="A61" t="str">
        <f>TRIM('Gas download - barchart'!A61)</f>
        <v>NGZ16 (Dec '16)</v>
      </c>
      <c r="C61" t="str">
        <f t="shared" si="0"/>
        <v>Z</v>
      </c>
      <c r="D61" t="str">
        <f t="shared" si="1"/>
        <v>16</v>
      </c>
      <c r="E61">
        <f>VLOOKUP(C61,'Delivery Month Codes'!$A$1:$C$13,3,FALSE)</f>
        <v>12</v>
      </c>
      <c r="F61" s="17" t="str">
        <f t="shared" si="5"/>
        <v>12-16</v>
      </c>
      <c r="G61" t="str">
        <f>TRIM('Gas download - barchart'!B61)</f>
        <v>5.085s</v>
      </c>
      <c r="H61">
        <f t="shared" si="2"/>
        <v>5.085</v>
      </c>
      <c r="J61">
        <f t="shared" si="3"/>
        <v>6</v>
      </c>
      <c r="L61" t="str">
        <f t="shared" si="4"/>
        <v>5.085</v>
      </c>
    </row>
    <row r="62" spans="1:12" ht="12.75">
      <c r="A62" t="str">
        <f>TRIM('Gas download - barchart'!A62)</f>
        <v>NGF17 (Jan '17)</v>
      </c>
      <c r="C62" t="str">
        <f t="shared" si="0"/>
        <v>F</v>
      </c>
      <c r="D62" t="str">
        <f t="shared" si="1"/>
        <v>17</v>
      </c>
      <c r="E62">
        <f>VLOOKUP(C62,'Delivery Month Codes'!$A$1:$C$13,3,FALSE)</f>
        <v>1</v>
      </c>
      <c r="F62" s="17" t="str">
        <f t="shared" si="5"/>
        <v>1-17</v>
      </c>
      <c r="G62" t="str">
        <f>TRIM('Gas download - barchart'!B62)</f>
        <v>5.195s</v>
      </c>
      <c r="H62">
        <f t="shared" si="2"/>
        <v>5.195</v>
      </c>
      <c r="J62">
        <f t="shared" si="3"/>
        <v>6</v>
      </c>
      <c r="L62" t="str">
        <f t="shared" si="4"/>
        <v>5.195</v>
      </c>
    </row>
    <row r="63" spans="1:12" ht="12.75">
      <c r="A63" t="str">
        <f>TRIM('Gas download - barchart'!A63)</f>
        <v>NGG17 (Feb '17)</v>
      </c>
      <c r="C63" t="str">
        <f t="shared" si="0"/>
        <v>G</v>
      </c>
      <c r="D63" t="str">
        <f t="shared" si="1"/>
        <v>17</v>
      </c>
      <c r="E63">
        <f>VLOOKUP(C63,'Delivery Month Codes'!$A$1:$C$13,3,FALSE)</f>
        <v>2</v>
      </c>
      <c r="F63" s="17" t="str">
        <f t="shared" si="5"/>
        <v>2-17</v>
      </c>
      <c r="G63" t="str">
        <f>TRIM('Gas download - barchart'!B63)</f>
        <v>5.170s</v>
      </c>
      <c r="H63">
        <f t="shared" si="2"/>
        <v>5.17</v>
      </c>
      <c r="J63">
        <f t="shared" si="3"/>
        <v>6</v>
      </c>
      <c r="L63" t="str">
        <f t="shared" si="4"/>
        <v>5.170</v>
      </c>
    </row>
    <row r="64" spans="1:12" ht="12.75">
      <c r="A64" t="str">
        <f>TRIM('Gas download - barchart'!A64)</f>
        <v>NGH17 (Mar '17)</v>
      </c>
      <c r="C64" t="str">
        <f t="shared" si="0"/>
        <v>H</v>
      </c>
      <c r="D64" t="str">
        <f t="shared" si="1"/>
        <v>17</v>
      </c>
      <c r="E64">
        <f>VLOOKUP(C64,'Delivery Month Codes'!$A$1:$C$13,3,FALSE)</f>
        <v>3</v>
      </c>
      <c r="F64" s="17" t="str">
        <f t="shared" si="5"/>
        <v>3-17</v>
      </c>
      <c r="G64" t="str">
        <f>TRIM('Gas download - barchart'!B64)</f>
        <v>5.095s</v>
      </c>
      <c r="H64">
        <f t="shared" si="2"/>
        <v>5.095</v>
      </c>
      <c r="J64">
        <f t="shared" si="3"/>
        <v>6</v>
      </c>
      <c r="L64" t="str">
        <f t="shared" si="4"/>
        <v>5.095</v>
      </c>
    </row>
    <row r="65" spans="1:12" ht="12.75">
      <c r="A65" t="str">
        <f>TRIM('Gas download - barchart'!A65)</f>
        <v>NGJ17 (Apr '17)</v>
      </c>
      <c r="C65" t="str">
        <f t="shared" si="0"/>
        <v>J</v>
      </c>
      <c r="D65" t="str">
        <f t="shared" si="1"/>
        <v>17</v>
      </c>
      <c r="E65">
        <f>VLOOKUP(C65,'Delivery Month Codes'!$A$1:$C$13,3,FALSE)</f>
        <v>4</v>
      </c>
      <c r="F65" s="17" t="str">
        <f t="shared" si="5"/>
        <v>4-17</v>
      </c>
      <c r="G65" t="str">
        <f>TRIM('Gas download - barchart'!B65)</f>
        <v>4.940s</v>
      </c>
      <c r="H65">
        <f t="shared" si="2"/>
        <v>4.94</v>
      </c>
      <c r="J65">
        <f t="shared" si="3"/>
        <v>6</v>
      </c>
      <c r="L65" t="str">
        <f t="shared" si="4"/>
        <v>4.940</v>
      </c>
    </row>
    <row r="66" spans="1:12" ht="12.75">
      <c r="A66" t="str">
        <f>TRIM('Gas download - barchart'!A66)</f>
        <v>NGK17 (May '17)</v>
      </c>
      <c r="C66" t="str">
        <f t="shared" si="0"/>
        <v>K</v>
      </c>
      <c r="D66" t="str">
        <f t="shared" si="1"/>
        <v>17</v>
      </c>
      <c r="E66">
        <f>VLOOKUP(C66,'Delivery Month Codes'!$A$1:$C$13,3,FALSE)</f>
        <v>5</v>
      </c>
      <c r="F66" s="17" t="str">
        <f t="shared" si="5"/>
        <v>5-17</v>
      </c>
      <c r="G66" t="str">
        <f>TRIM('Gas download - barchart'!B66)</f>
        <v>4.950s</v>
      </c>
      <c r="H66">
        <f t="shared" si="2"/>
        <v>4.95</v>
      </c>
      <c r="J66">
        <f t="shared" si="3"/>
        <v>6</v>
      </c>
      <c r="L66" t="str">
        <f t="shared" si="4"/>
        <v>4.950</v>
      </c>
    </row>
    <row r="67" spans="1:12" ht="12.75">
      <c r="A67" t="str">
        <f>TRIM('Gas download - barchart'!A67)</f>
        <v>NGM17 (Jun '17)</v>
      </c>
      <c r="C67" t="str">
        <f aca="true" t="shared" si="6" ref="C67:C127">RIGHT(LEFT(A67,3),1)</f>
        <v>M</v>
      </c>
      <c r="D67" t="str">
        <f aca="true" t="shared" si="7" ref="D67:D127">LEFT(RIGHT(A67,3),2)</f>
        <v>17</v>
      </c>
      <c r="E67">
        <f>VLOOKUP(C67,'Delivery Month Codes'!$A$1:$C$13,3,FALSE)</f>
        <v>6</v>
      </c>
      <c r="F67" s="17" t="str">
        <f t="shared" si="5"/>
        <v>6-17</v>
      </c>
      <c r="G67" t="str">
        <f>TRIM('Gas download - barchart'!B67)</f>
        <v>4.978s</v>
      </c>
      <c r="H67">
        <f aca="true" t="shared" si="8" ref="H67:H127">VALUE(L67)</f>
        <v>4.978</v>
      </c>
      <c r="J67">
        <f aca="true" t="shared" si="9" ref="J67:J75">LEN(G67)</f>
        <v>6</v>
      </c>
      <c r="L67" t="str">
        <f aca="true" t="shared" si="10" ref="L67:L75">IF(RIGHT(G67,1)="s",LEFT(G67,J67-1),G67)</f>
        <v>4.978</v>
      </c>
    </row>
    <row r="68" spans="1:12" ht="12.75">
      <c r="A68" t="str">
        <f>TRIM('Gas download - barchart'!A68)</f>
        <v>NGN17 (Jul '17)</v>
      </c>
      <c r="C68" t="str">
        <f t="shared" si="6"/>
        <v>N</v>
      </c>
      <c r="D68" t="str">
        <f t="shared" si="7"/>
        <v>17</v>
      </c>
      <c r="E68">
        <f>VLOOKUP(C68,'Delivery Month Codes'!$A$1:$C$13,3,FALSE)</f>
        <v>7</v>
      </c>
      <c r="F68" s="17" t="str">
        <f aca="true" t="shared" si="11" ref="F68:F127">CONCATENATE(E68,"-",D68)</f>
        <v>7-17</v>
      </c>
      <c r="G68" t="str">
        <f>TRIM('Gas download - barchart'!B68)</f>
        <v>5.013s</v>
      </c>
      <c r="H68">
        <f t="shared" si="8"/>
        <v>5.013</v>
      </c>
      <c r="J68">
        <f t="shared" si="9"/>
        <v>6</v>
      </c>
      <c r="L68" t="str">
        <f t="shared" si="10"/>
        <v>5.013</v>
      </c>
    </row>
    <row r="69" spans="1:12" ht="12.75">
      <c r="A69" t="str">
        <f>TRIM('Gas download - barchart'!A69)</f>
        <v>NGQ17 (Aug '17)</v>
      </c>
      <c r="C69" t="str">
        <f t="shared" si="6"/>
        <v>Q</v>
      </c>
      <c r="D69" t="str">
        <f t="shared" si="7"/>
        <v>17</v>
      </c>
      <c r="E69">
        <f>VLOOKUP(C69,'Delivery Month Codes'!$A$1:$C$13,3,FALSE)</f>
        <v>8</v>
      </c>
      <c r="F69" s="17" t="str">
        <f t="shared" si="11"/>
        <v>8-17</v>
      </c>
      <c r="G69" t="str">
        <f>TRIM('Gas download - barchart'!B69)</f>
        <v>5.043s</v>
      </c>
      <c r="H69">
        <f t="shared" si="8"/>
        <v>5.043</v>
      </c>
      <c r="J69">
        <f t="shared" si="9"/>
        <v>6</v>
      </c>
      <c r="L69" t="str">
        <f t="shared" si="10"/>
        <v>5.043</v>
      </c>
    </row>
    <row r="70" spans="1:12" ht="12.75">
      <c r="A70" t="str">
        <f>TRIM('Gas download - barchart'!A70)</f>
        <v>NGU17 (Sep '17)</v>
      </c>
      <c r="C70" t="str">
        <f t="shared" si="6"/>
        <v>U</v>
      </c>
      <c r="D70" t="str">
        <f t="shared" si="7"/>
        <v>17</v>
      </c>
      <c r="E70">
        <f>VLOOKUP(C70,'Delivery Month Codes'!$A$1:$C$13,3,FALSE)</f>
        <v>9</v>
      </c>
      <c r="F70" s="17" t="str">
        <f t="shared" si="11"/>
        <v>9-17</v>
      </c>
      <c r="G70" t="str">
        <f>TRIM('Gas download - barchart'!B70)</f>
        <v>5.051s</v>
      </c>
      <c r="H70">
        <f t="shared" si="8"/>
        <v>5.051</v>
      </c>
      <c r="J70">
        <f t="shared" si="9"/>
        <v>6</v>
      </c>
      <c r="L70" t="str">
        <f t="shared" si="10"/>
        <v>5.051</v>
      </c>
    </row>
    <row r="71" spans="1:12" ht="12.75">
      <c r="A71" t="str">
        <f>TRIM('Gas download - barchart'!A71)</f>
        <v>NGV17 (Oct '17)</v>
      </c>
      <c r="C71" t="str">
        <f t="shared" si="6"/>
        <v>V</v>
      </c>
      <c r="D71" t="str">
        <f t="shared" si="7"/>
        <v>17</v>
      </c>
      <c r="E71">
        <f>VLOOKUP(C71,'Delivery Month Codes'!$A$1:$C$13,3,FALSE)</f>
        <v>10</v>
      </c>
      <c r="F71" s="17" t="str">
        <f t="shared" si="11"/>
        <v>10-17</v>
      </c>
      <c r="G71" t="str">
        <f>TRIM('Gas download - barchart'!B71)</f>
        <v>5.083s</v>
      </c>
      <c r="H71">
        <f t="shared" si="8"/>
        <v>5.083</v>
      </c>
      <c r="J71">
        <f t="shared" si="9"/>
        <v>6</v>
      </c>
      <c r="L71" t="str">
        <f t="shared" si="10"/>
        <v>5.083</v>
      </c>
    </row>
    <row r="72" spans="1:12" ht="12.75">
      <c r="A72" t="str">
        <f>TRIM('Gas download - barchart'!A72)</f>
        <v>NGX17 (Nov '17)</v>
      </c>
      <c r="C72" t="str">
        <f t="shared" si="6"/>
        <v>X</v>
      </c>
      <c r="D72" t="str">
        <f t="shared" si="7"/>
        <v>17</v>
      </c>
      <c r="E72">
        <f>VLOOKUP(C72,'Delivery Month Codes'!$A$1:$C$13,3,FALSE)</f>
        <v>11</v>
      </c>
      <c r="F72" s="17" t="str">
        <f t="shared" si="11"/>
        <v>11-17</v>
      </c>
      <c r="G72" t="str">
        <f>TRIM('Gas download - barchart'!B72)</f>
        <v>5.201s</v>
      </c>
      <c r="H72">
        <f t="shared" si="8"/>
        <v>5.201</v>
      </c>
      <c r="J72">
        <f t="shared" si="9"/>
        <v>6</v>
      </c>
      <c r="L72" t="str">
        <f t="shared" si="10"/>
        <v>5.201</v>
      </c>
    </row>
    <row r="73" spans="1:12" ht="12.75">
      <c r="A73" t="str">
        <f>TRIM('Gas download - barchart'!A73)</f>
        <v>NGZ17 (Dec '17)</v>
      </c>
      <c r="C73" t="str">
        <f t="shared" si="6"/>
        <v>Z</v>
      </c>
      <c r="D73" t="str">
        <f t="shared" si="7"/>
        <v>17</v>
      </c>
      <c r="E73">
        <f>VLOOKUP(C73,'Delivery Month Codes'!$A$1:$C$13,3,FALSE)</f>
        <v>12</v>
      </c>
      <c r="F73" s="17" t="str">
        <f t="shared" si="11"/>
        <v>12-17</v>
      </c>
      <c r="G73" t="str">
        <f>TRIM('Gas download - barchart'!B73)</f>
        <v>5.426s</v>
      </c>
      <c r="H73">
        <f t="shared" si="8"/>
        <v>5.426</v>
      </c>
      <c r="J73">
        <f t="shared" si="9"/>
        <v>6</v>
      </c>
      <c r="L73" t="str">
        <f t="shared" si="10"/>
        <v>5.426</v>
      </c>
    </row>
    <row r="74" spans="1:12" ht="12.75">
      <c r="A74" t="str">
        <f>TRIM('Gas download - barchart'!A74)</f>
        <v>NGF18 (Jan '18)</v>
      </c>
      <c r="C74" t="str">
        <f t="shared" si="6"/>
        <v>F</v>
      </c>
      <c r="D74" t="str">
        <f t="shared" si="7"/>
        <v>18</v>
      </c>
      <c r="E74">
        <f>VLOOKUP(C74,'Delivery Month Codes'!$A$1:$C$13,3,FALSE)</f>
        <v>1</v>
      </c>
      <c r="F74" s="17" t="str">
        <f t="shared" si="11"/>
        <v>1-18</v>
      </c>
      <c r="G74" t="str">
        <f>TRIM('Gas download - barchart'!B74)</f>
        <v>5.546s</v>
      </c>
      <c r="H74">
        <f t="shared" si="8"/>
        <v>5.546</v>
      </c>
      <c r="J74">
        <f t="shared" si="9"/>
        <v>6</v>
      </c>
      <c r="L74" t="str">
        <f t="shared" si="10"/>
        <v>5.546</v>
      </c>
    </row>
    <row r="75" spans="1:12" ht="12.75">
      <c r="A75" t="str">
        <f>TRIM('Gas download - barchart'!A75)</f>
        <v>NGG18 (Feb '18)</v>
      </c>
      <c r="C75" t="str">
        <f t="shared" si="6"/>
        <v>G</v>
      </c>
      <c r="D75" t="str">
        <f t="shared" si="7"/>
        <v>18</v>
      </c>
      <c r="E75">
        <f>VLOOKUP(C75,'Delivery Month Codes'!$A$1:$C$13,3,FALSE)</f>
        <v>2</v>
      </c>
      <c r="F75" s="17" t="str">
        <f t="shared" si="11"/>
        <v>2-18</v>
      </c>
      <c r="G75" t="str">
        <f>TRIM('Gas download - barchart'!B75)</f>
        <v>5.516s</v>
      </c>
      <c r="H75">
        <f t="shared" si="8"/>
        <v>5.516</v>
      </c>
      <c r="J75">
        <f t="shared" si="9"/>
        <v>6</v>
      </c>
      <c r="L75" t="str">
        <f t="shared" si="10"/>
        <v>5.516</v>
      </c>
    </row>
    <row r="76" spans="1:12" ht="12.75">
      <c r="A76" t="str">
        <f>TRIM('Gas download - barchart'!A76)</f>
        <v>NGH18 (Mar '18)</v>
      </c>
      <c r="C76" t="str">
        <f t="shared" si="6"/>
        <v>H</v>
      </c>
      <c r="D76" t="str">
        <f t="shared" si="7"/>
        <v>18</v>
      </c>
      <c r="E76">
        <f>VLOOKUP(C76,'Delivery Month Codes'!$A$1:$C$13,3,FALSE)</f>
        <v>3</v>
      </c>
      <c r="F76" s="17" t="str">
        <f t="shared" si="11"/>
        <v>3-18</v>
      </c>
      <c r="G76" t="str">
        <f>TRIM('Gas download - barchart'!B76)</f>
        <v>5.436s</v>
      </c>
      <c r="H76">
        <f t="shared" si="8"/>
        <v>5.436</v>
      </c>
      <c r="J76">
        <f aca="true" t="shared" si="12" ref="J76:J127">LEN(G76)</f>
        <v>6</v>
      </c>
      <c r="L76" t="str">
        <f aca="true" t="shared" si="13" ref="L76:L127">IF(RIGHT(G76,1)="s",LEFT(G76,J76-1),G76)</f>
        <v>5.436</v>
      </c>
    </row>
    <row r="77" spans="1:12" ht="12.75">
      <c r="A77" t="str">
        <f>TRIM('Gas download - barchart'!A77)</f>
        <v>NGJ18 (Apr '18)</v>
      </c>
      <c r="C77" t="str">
        <f t="shared" si="6"/>
        <v>J</v>
      </c>
      <c r="D77" t="str">
        <f t="shared" si="7"/>
        <v>18</v>
      </c>
      <c r="E77">
        <f>VLOOKUP(C77,'Delivery Month Codes'!$A$1:$C$13,3,FALSE)</f>
        <v>4</v>
      </c>
      <c r="F77" s="17" t="str">
        <f t="shared" si="11"/>
        <v>4-18</v>
      </c>
      <c r="G77" t="str">
        <f>TRIM('Gas download - barchart'!B77)</f>
        <v>5.231s</v>
      </c>
      <c r="H77">
        <f t="shared" si="8"/>
        <v>5.231</v>
      </c>
      <c r="J77">
        <f t="shared" si="12"/>
        <v>6</v>
      </c>
      <c r="L77" t="str">
        <f t="shared" si="13"/>
        <v>5.231</v>
      </c>
    </row>
    <row r="78" spans="1:12" ht="12.75">
      <c r="A78" t="str">
        <f>TRIM('Gas download - barchart'!A78)</f>
        <v>NGK18 (May '18)</v>
      </c>
      <c r="C78" t="str">
        <f t="shared" si="6"/>
        <v>K</v>
      </c>
      <c r="D78" t="str">
        <f t="shared" si="7"/>
        <v>18</v>
      </c>
      <c r="E78">
        <f>VLOOKUP(C78,'Delivery Month Codes'!$A$1:$C$13,3,FALSE)</f>
        <v>5</v>
      </c>
      <c r="F78" s="17" t="str">
        <f t="shared" si="11"/>
        <v>5-18</v>
      </c>
      <c r="G78" t="str">
        <f>TRIM('Gas download - barchart'!B78)</f>
        <v>5.241s</v>
      </c>
      <c r="H78">
        <f t="shared" si="8"/>
        <v>5.241</v>
      </c>
      <c r="J78">
        <f t="shared" si="12"/>
        <v>6</v>
      </c>
      <c r="L78" t="str">
        <f t="shared" si="13"/>
        <v>5.241</v>
      </c>
    </row>
    <row r="79" spans="1:12" ht="12.75">
      <c r="A79" t="str">
        <f>TRIM('Gas download - barchart'!A79)</f>
        <v>NGM18 (Jun '18)</v>
      </c>
      <c r="C79" t="str">
        <f t="shared" si="6"/>
        <v>M</v>
      </c>
      <c r="D79" t="str">
        <f t="shared" si="7"/>
        <v>18</v>
      </c>
      <c r="E79">
        <f>VLOOKUP(C79,'Delivery Month Codes'!$A$1:$C$13,3,FALSE)</f>
        <v>6</v>
      </c>
      <c r="F79" s="17" t="str">
        <f t="shared" si="11"/>
        <v>6-18</v>
      </c>
      <c r="G79" t="str">
        <f>TRIM('Gas download - barchart'!B79)</f>
        <v>5.269s</v>
      </c>
      <c r="H79">
        <f t="shared" si="8"/>
        <v>5.269</v>
      </c>
      <c r="J79">
        <f t="shared" si="12"/>
        <v>6</v>
      </c>
      <c r="L79" t="str">
        <f t="shared" si="13"/>
        <v>5.269</v>
      </c>
    </row>
    <row r="80" spans="1:12" ht="12.75">
      <c r="A80" t="str">
        <f>TRIM('Gas download - barchart'!A80)</f>
        <v>NGN18 (Jul '18)</v>
      </c>
      <c r="C80" t="str">
        <f t="shared" si="6"/>
        <v>N</v>
      </c>
      <c r="D80" t="str">
        <f t="shared" si="7"/>
        <v>18</v>
      </c>
      <c r="E80">
        <f>VLOOKUP(C80,'Delivery Month Codes'!$A$1:$C$13,3,FALSE)</f>
        <v>7</v>
      </c>
      <c r="F80" s="17" t="str">
        <f t="shared" si="11"/>
        <v>7-18</v>
      </c>
      <c r="G80" t="str">
        <f>TRIM('Gas download - barchart'!B80)</f>
        <v>5.304s</v>
      </c>
      <c r="H80">
        <f t="shared" si="8"/>
        <v>5.304</v>
      </c>
      <c r="J80">
        <f t="shared" si="12"/>
        <v>6</v>
      </c>
      <c r="L80" t="str">
        <f t="shared" si="13"/>
        <v>5.304</v>
      </c>
    </row>
    <row r="81" spans="1:12" ht="12.75">
      <c r="A81" t="str">
        <f>TRIM('Gas download - barchart'!A81)</f>
        <v>NGQ18 (Aug '18)</v>
      </c>
      <c r="C81" t="str">
        <f t="shared" si="6"/>
        <v>Q</v>
      </c>
      <c r="D81" t="str">
        <f t="shared" si="7"/>
        <v>18</v>
      </c>
      <c r="E81">
        <f>VLOOKUP(C81,'Delivery Month Codes'!$A$1:$C$13,3,FALSE)</f>
        <v>8</v>
      </c>
      <c r="F81" s="17" t="str">
        <f t="shared" si="11"/>
        <v>8-18</v>
      </c>
      <c r="G81" t="str">
        <f>TRIM('Gas download - barchart'!B81)</f>
        <v>5.334s</v>
      </c>
      <c r="H81">
        <f t="shared" si="8"/>
        <v>5.334</v>
      </c>
      <c r="J81">
        <f t="shared" si="12"/>
        <v>6</v>
      </c>
      <c r="L81" t="str">
        <f t="shared" si="13"/>
        <v>5.334</v>
      </c>
    </row>
    <row r="82" spans="1:12" ht="12.75">
      <c r="A82" t="str">
        <f>TRIM('Gas download - barchart'!A82)</f>
        <v>NGU18 (Sep '18)</v>
      </c>
      <c r="C82" t="str">
        <f t="shared" si="6"/>
        <v>U</v>
      </c>
      <c r="D82" t="str">
        <f t="shared" si="7"/>
        <v>18</v>
      </c>
      <c r="E82">
        <f>VLOOKUP(C82,'Delivery Month Codes'!$A$1:$C$13,3,FALSE)</f>
        <v>9</v>
      </c>
      <c r="F82" s="17" t="str">
        <f t="shared" si="11"/>
        <v>9-18</v>
      </c>
      <c r="G82" t="str">
        <f>TRIM('Gas download - barchart'!B82)</f>
        <v>5.344s</v>
      </c>
      <c r="H82">
        <f t="shared" si="8"/>
        <v>5.344</v>
      </c>
      <c r="J82">
        <f t="shared" si="12"/>
        <v>6</v>
      </c>
      <c r="L82" t="str">
        <f t="shared" si="13"/>
        <v>5.344</v>
      </c>
    </row>
    <row r="83" spans="1:12" ht="12.75">
      <c r="A83" t="str">
        <f>TRIM('Gas download - barchart'!A83)</f>
        <v>NGV18 (Oct '18)</v>
      </c>
      <c r="C83" t="str">
        <f t="shared" si="6"/>
        <v>V</v>
      </c>
      <c r="D83" t="str">
        <f t="shared" si="7"/>
        <v>18</v>
      </c>
      <c r="E83">
        <f>VLOOKUP(C83,'Delivery Month Codes'!$A$1:$C$13,3,FALSE)</f>
        <v>10</v>
      </c>
      <c r="F83" s="17" t="str">
        <f t="shared" si="11"/>
        <v>10-18</v>
      </c>
      <c r="G83" t="str">
        <f>TRIM('Gas download - barchart'!B83)</f>
        <v>5.388s</v>
      </c>
      <c r="H83">
        <f t="shared" si="8"/>
        <v>5.388</v>
      </c>
      <c r="J83">
        <f t="shared" si="12"/>
        <v>6</v>
      </c>
      <c r="L83" t="str">
        <f t="shared" si="13"/>
        <v>5.388</v>
      </c>
    </row>
    <row r="84" spans="1:12" ht="12.75">
      <c r="A84" t="str">
        <f>TRIM('Gas download - barchart'!A84)</f>
        <v>NGX18 (Nov '18)</v>
      </c>
      <c r="C84" t="str">
        <f t="shared" si="6"/>
        <v>X</v>
      </c>
      <c r="D84" t="str">
        <f t="shared" si="7"/>
        <v>18</v>
      </c>
      <c r="E84">
        <f>VLOOKUP(C84,'Delivery Month Codes'!$A$1:$C$13,3,FALSE)</f>
        <v>11</v>
      </c>
      <c r="F84" s="17" t="str">
        <f t="shared" si="11"/>
        <v>11-18</v>
      </c>
      <c r="G84" t="str">
        <f>TRIM('Gas download - barchart'!B84)</f>
        <v>5.516s</v>
      </c>
      <c r="H84">
        <f t="shared" si="8"/>
        <v>5.516</v>
      </c>
      <c r="J84">
        <f t="shared" si="12"/>
        <v>6</v>
      </c>
      <c r="L84" t="str">
        <f t="shared" si="13"/>
        <v>5.516</v>
      </c>
    </row>
    <row r="85" spans="1:12" ht="12.75">
      <c r="A85" t="str">
        <f>TRIM('Gas download - barchart'!A85)</f>
        <v>NGZ18 (Dec '18)</v>
      </c>
      <c r="C85" t="str">
        <f t="shared" si="6"/>
        <v>Z</v>
      </c>
      <c r="D85" t="str">
        <f t="shared" si="7"/>
        <v>18</v>
      </c>
      <c r="E85">
        <f>VLOOKUP(C85,'Delivery Month Codes'!$A$1:$C$13,3,FALSE)</f>
        <v>12</v>
      </c>
      <c r="F85" s="17" t="str">
        <f t="shared" si="11"/>
        <v>12-18</v>
      </c>
      <c r="G85" t="str">
        <f>TRIM('Gas download - barchart'!B85)</f>
        <v>5.741s</v>
      </c>
      <c r="H85">
        <f t="shared" si="8"/>
        <v>5.741</v>
      </c>
      <c r="J85">
        <f t="shared" si="12"/>
        <v>6</v>
      </c>
      <c r="L85" t="str">
        <f t="shared" si="13"/>
        <v>5.741</v>
      </c>
    </row>
    <row r="86" spans="1:12" ht="12.75">
      <c r="A86" t="str">
        <f>TRIM('Gas download - barchart'!A86)</f>
        <v>NGF19 (Jan '19)</v>
      </c>
      <c r="C86" t="str">
        <f t="shared" si="6"/>
        <v>F</v>
      </c>
      <c r="D86" t="str">
        <f t="shared" si="7"/>
        <v>19</v>
      </c>
      <c r="E86">
        <f>VLOOKUP(C86,'Delivery Month Codes'!$A$1:$C$13,3,FALSE)</f>
        <v>1</v>
      </c>
      <c r="F86" s="17" t="str">
        <f t="shared" si="11"/>
        <v>1-19</v>
      </c>
      <c r="G86" t="str">
        <f>TRIM('Gas download - barchart'!B86)</f>
        <v>5.866s</v>
      </c>
      <c r="H86">
        <f t="shared" si="8"/>
        <v>5.866</v>
      </c>
      <c r="J86">
        <f t="shared" si="12"/>
        <v>6</v>
      </c>
      <c r="L86" t="str">
        <f t="shared" si="13"/>
        <v>5.866</v>
      </c>
    </row>
    <row r="87" spans="1:12" ht="12.75">
      <c r="A87" t="str">
        <f>TRIM('Gas download - barchart'!A87)</f>
        <v>NGG19 (Feb '19)</v>
      </c>
      <c r="C87" t="str">
        <f t="shared" si="6"/>
        <v>G</v>
      </c>
      <c r="D87" t="str">
        <f t="shared" si="7"/>
        <v>19</v>
      </c>
      <c r="E87">
        <f>VLOOKUP(C87,'Delivery Month Codes'!$A$1:$C$13,3,FALSE)</f>
        <v>2</v>
      </c>
      <c r="F87" s="17" t="str">
        <f t="shared" si="11"/>
        <v>2-19</v>
      </c>
      <c r="G87" t="str">
        <f>TRIM('Gas download - barchart'!B87)</f>
        <v>5.836s</v>
      </c>
      <c r="H87">
        <f t="shared" si="8"/>
        <v>5.836</v>
      </c>
      <c r="J87">
        <f t="shared" si="12"/>
        <v>6</v>
      </c>
      <c r="L87" t="str">
        <f t="shared" si="13"/>
        <v>5.836</v>
      </c>
    </row>
    <row r="88" spans="1:12" ht="12.75">
      <c r="A88" t="str">
        <f>TRIM('Gas download - barchart'!A88)</f>
        <v>NGH19 (Mar '19)</v>
      </c>
      <c r="C88" t="str">
        <f t="shared" si="6"/>
        <v>H</v>
      </c>
      <c r="D88" t="str">
        <f t="shared" si="7"/>
        <v>19</v>
      </c>
      <c r="E88">
        <f>VLOOKUP(C88,'Delivery Month Codes'!$A$1:$C$13,3,FALSE)</f>
        <v>3</v>
      </c>
      <c r="F88" s="17" t="str">
        <f t="shared" si="11"/>
        <v>3-19</v>
      </c>
      <c r="G88" t="str">
        <f>TRIM('Gas download - barchart'!B88)</f>
        <v>5.756s</v>
      </c>
      <c r="H88">
        <f t="shared" si="8"/>
        <v>5.756</v>
      </c>
      <c r="J88">
        <f t="shared" si="12"/>
        <v>6</v>
      </c>
      <c r="L88" t="str">
        <f t="shared" si="13"/>
        <v>5.756</v>
      </c>
    </row>
    <row r="89" spans="1:12" ht="12.75">
      <c r="A89" t="str">
        <f>TRIM('Gas download - barchart'!A89)</f>
        <v>NGJ19 (Apr '19)</v>
      </c>
      <c r="C89" t="str">
        <f t="shared" si="6"/>
        <v>J</v>
      </c>
      <c r="D89" t="str">
        <f t="shared" si="7"/>
        <v>19</v>
      </c>
      <c r="E89">
        <f>VLOOKUP(C89,'Delivery Month Codes'!$A$1:$C$13,3,FALSE)</f>
        <v>4</v>
      </c>
      <c r="F89" s="17" t="str">
        <f t="shared" si="11"/>
        <v>4-19</v>
      </c>
      <c r="G89" t="str">
        <f>TRIM('Gas download - barchart'!B89)</f>
        <v>5.506s</v>
      </c>
      <c r="H89">
        <f t="shared" si="8"/>
        <v>5.506</v>
      </c>
      <c r="J89">
        <f t="shared" si="12"/>
        <v>6</v>
      </c>
      <c r="L89" t="str">
        <f t="shared" si="13"/>
        <v>5.506</v>
      </c>
    </row>
    <row r="90" spans="1:12" ht="12.75">
      <c r="A90" t="str">
        <f>TRIM('Gas download - barchart'!A90)</f>
        <v>NGK19 (May '19)</v>
      </c>
      <c r="C90" t="str">
        <f t="shared" si="6"/>
        <v>K</v>
      </c>
      <c r="D90" t="str">
        <f t="shared" si="7"/>
        <v>19</v>
      </c>
      <c r="E90">
        <f>VLOOKUP(C90,'Delivery Month Codes'!$A$1:$C$13,3,FALSE)</f>
        <v>5</v>
      </c>
      <c r="F90" s="17" t="str">
        <f t="shared" si="11"/>
        <v>5-19</v>
      </c>
      <c r="G90" t="str">
        <f>TRIM('Gas download - barchart'!B90)</f>
        <v>5.516s</v>
      </c>
      <c r="H90">
        <f t="shared" si="8"/>
        <v>5.516</v>
      </c>
      <c r="J90">
        <f t="shared" si="12"/>
        <v>6</v>
      </c>
      <c r="L90" t="str">
        <f t="shared" si="13"/>
        <v>5.516</v>
      </c>
    </row>
    <row r="91" spans="1:12" ht="12.75">
      <c r="A91" t="str">
        <f>TRIM('Gas download - barchart'!A91)</f>
        <v>NGM19 (Jun '19)</v>
      </c>
      <c r="C91" t="str">
        <f t="shared" si="6"/>
        <v>M</v>
      </c>
      <c r="D91" t="str">
        <f t="shared" si="7"/>
        <v>19</v>
      </c>
      <c r="E91">
        <f>VLOOKUP(C91,'Delivery Month Codes'!$A$1:$C$13,3,FALSE)</f>
        <v>6</v>
      </c>
      <c r="F91" s="17" t="str">
        <f t="shared" si="11"/>
        <v>6-19</v>
      </c>
      <c r="G91" t="str">
        <f>TRIM('Gas download - barchart'!B91)</f>
        <v>5.541s</v>
      </c>
      <c r="H91">
        <f t="shared" si="8"/>
        <v>5.541</v>
      </c>
      <c r="J91">
        <f t="shared" si="12"/>
        <v>6</v>
      </c>
      <c r="L91" t="str">
        <f t="shared" si="13"/>
        <v>5.541</v>
      </c>
    </row>
    <row r="92" spans="1:12" ht="12.75">
      <c r="A92" t="str">
        <f>TRIM('Gas download - barchart'!A92)</f>
        <v>NGN19 (Jul '19)</v>
      </c>
      <c r="C92" t="str">
        <f t="shared" si="6"/>
        <v>N</v>
      </c>
      <c r="D92" t="str">
        <f t="shared" si="7"/>
        <v>19</v>
      </c>
      <c r="E92">
        <f>VLOOKUP(C92,'Delivery Month Codes'!$A$1:$C$13,3,FALSE)</f>
        <v>7</v>
      </c>
      <c r="F92" s="17" t="str">
        <f t="shared" si="11"/>
        <v>7-19</v>
      </c>
      <c r="G92" t="str">
        <f>TRIM('Gas download - barchart'!B92)</f>
        <v>5.576s</v>
      </c>
      <c r="H92">
        <f t="shared" si="8"/>
        <v>5.576</v>
      </c>
      <c r="J92">
        <f t="shared" si="12"/>
        <v>6</v>
      </c>
      <c r="L92" t="str">
        <f t="shared" si="13"/>
        <v>5.576</v>
      </c>
    </row>
    <row r="93" spans="1:12" ht="12.75">
      <c r="A93" t="str">
        <f>TRIM('Gas download - barchart'!A93)</f>
        <v>NGQ19 (Aug '19)</v>
      </c>
      <c r="C93" t="str">
        <f t="shared" si="6"/>
        <v>Q</v>
      </c>
      <c r="D93" t="str">
        <f t="shared" si="7"/>
        <v>19</v>
      </c>
      <c r="E93">
        <f>VLOOKUP(C93,'Delivery Month Codes'!$A$1:$C$13,3,FALSE)</f>
        <v>8</v>
      </c>
      <c r="F93" s="17" t="str">
        <f t="shared" si="11"/>
        <v>8-19</v>
      </c>
      <c r="G93" t="str">
        <f>TRIM('Gas download - barchart'!B93)</f>
        <v>5.611s</v>
      </c>
      <c r="H93">
        <f t="shared" si="8"/>
        <v>5.611</v>
      </c>
      <c r="J93">
        <f t="shared" si="12"/>
        <v>6</v>
      </c>
      <c r="L93" t="str">
        <f t="shared" si="13"/>
        <v>5.611</v>
      </c>
    </row>
    <row r="94" spans="1:12" ht="12.75">
      <c r="A94" t="str">
        <f>TRIM('Gas download - barchart'!A94)</f>
        <v>NGU19 (Sep '19)</v>
      </c>
      <c r="C94" t="str">
        <f t="shared" si="6"/>
        <v>U</v>
      </c>
      <c r="D94" t="str">
        <f t="shared" si="7"/>
        <v>19</v>
      </c>
      <c r="E94">
        <f>VLOOKUP(C94,'Delivery Month Codes'!$A$1:$C$13,3,FALSE)</f>
        <v>9</v>
      </c>
      <c r="F94" s="17" t="str">
        <f t="shared" si="11"/>
        <v>9-19</v>
      </c>
      <c r="G94" t="str">
        <f>TRIM('Gas download - barchart'!B94)</f>
        <v>5.621s</v>
      </c>
      <c r="H94">
        <f t="shared" si="8"/>
        <v>5.621</v>
      </c>
      <c r="J94">
        <f t="shared" si="12"/>
        <v>6</v>
      </c>
      <c r="L94" t="str">
        <f t="shared" si="13"/>
        <v>5.621</v>
      </c>
    </row>
    <row r="95" spans="1:12" ht="12.75">
      <c r="A95" t="str">
        <f>TRIM('Gas download - barchart'!A95)</f>
        <v>NGV19 (Oct '19)</v>
      </c>
      <c r="C95" t="str">
        <f t="shared" si="6"/>
        <v>V</v>
      </c>
      <c r="D95" t="str">
        <f t="shared" si="7"/>
        <v>19</v>
      </c>
      <c r="E95">
        <f>VLOOKUP(C95,'Delivery Month Codes'!$A$1:$C$13,3,FALSE)</f>
        <v>10</v>
      </c>
      <c r="F95" s="17" t="str">
        <f t="shared" si="11"/>
        <v>10-19</v>
      </c>
      <c r="G95" t="str">
        <f>TRIM('Gas download - barchart'!B95)</f>
        <v>5.666s</v>
      </c>
      <c r="H95">
        <f t="shared" si="8"/>
        <v>5.666</v>
      </c>
      <c r="J95">
        <f t="shared" si="12"/>
        <v>6</v>
      </c>
      <c r="L95" t="str">
        <f t="shared" si="13"/>
        <v>5.666</v>
      </c>
    </row>
    <row r="96" spans="1:12" ht="12.75">
      <c r="A96" t="str">
        <f>TRIM('Gas download - barchart'!A96)</f>
        <v>NGX19 (Nov '19)</v>
      </c>
      <c r="C96" t="str">
        <f t="shared" si="6"/>
        <v>X</v>
      </c>
      <c r="D96" t="str">
        <f t="shared" si="7"/>
        <v>19</v>
      </c>
      <c r="E96">
        <f>VLOOKUP(C96,'Delivery Month Codes'!$A$1:$C$13,3,FALSE)</f>
        <v>11</v>
      </c>
      <c r="F96" s="17" t="str">
        <f t="shared" si="11"/>
        <v>11-19</v>
      </c>
      <c r="G96" t="str">
        <f>TRIM('Gas download - barchart'!B96)</f>
        <v>5.794s</v>
      </c>
      <c r="H96">
        <f t="shared" si="8"/>
        <v>5.794</v>
      </c>
      <c r="J96">
        <f t="shared" si="12"/>
        <v>6</v>
      </c>
      <c r="L96" t="str">
        <f t="shared" si="13"/>
        <v>5.794</v>
      </c>
    </row>
    <row r="97" spans="1:12" ht="12.75">
      <c r="A97" t="str">
        <f>TRIM('Gas download - barchart'!A97)</f>
        <v>NGZ19 (Dec '19)</v>
      </c>
      <c r="C97" t="str">
        <f t="shared" si="6"/>
        <v>Z</v>
      </c>
      <c r="D97" t="str">
        <f t="shared" si="7"/>
        <v>19</v>
      </c>
      <c r="E97">
        <f>VLOOKUP(C97,'Delivery Month Codes'!$A$1:$C$13,3,FALSE)</f>
        <v>12</v>
      </c>
      <c r="F97" s="17" t="str">
        <f t="shared" si="11"/>
        <v>12-19</v>
      </c>
      <c r="G97" t="str">
        <f>TRIM('Gas download - barchart'!B97)</f>
        <v>6.019s</v>
      </c>
      <c r="H97">
        <f t="shared" si="8"/>
        <v>6.019</v>
      </c>
      <c r="J97">
        <f t="shared" si="12"/>
        <v>6</v>
      </c>
      <c r="L97" t="str">
        <f t="shared" si="13"/>
        <v>6.019</v>
      </c>
    </row>
    <row r="98" spans="1:12" ht="12.75">
      <c r="A98" t="str">
        <f>TRIM('Gas download - barchart'!A98)</f>
        <v>NGF20 (Jan '20)</v>
      </c>
      <c r="C98" t="str">
        <f t="shared" si="6"/>
        <v>F</v>
      </c>
      <c r="D98" t="str">
        <f t="shared" si="7"/>
        <v>20</v>
      </c>
      <c r="E98">
        <f>VLOOKUP(C98,'Delivery Month Codes'!$A$1:$C$13,3,FALSE)</f>
        <v>1</v>
      </c>
      <c r="F98" s="17" t="str">
        <f t="shared" si="11"/>
        <v>1-20</v>
      </c>
      <c r="G98" t="str">
        <f>TRIM('Gas download - barchart'!B98)</f>
        <v>6.144s</v>
      </c>
      <c r="H98">
        <f t="shared" si="8"/>
        <v>6.144</v>
      </c>
      <c r="J98">
        <f t="shared" si="12"/>
        <v>6</v>
      </c>
      <c r="L98" t="str">
        <f t="shared" si="13"/>
        <v>6.144</v>
      </c>
    </row>
    <row r="99" spans="1:12" ht="12.75">
      <c r="A99" t="str">
        <f>TRIM('Gas download - barchart'!A99)</f>
        <v>NGG20 (Feb '20)</v>
      </c>
      <c r="C99" t="str">
        <f t="shared" si="6"/>
        <v>G</v>
      </c>
      <c r="D99" t="str">
        <f t="shared" si="7"/>
        <v>20</v>
      </c>
      <c r="E99">
        <f>VLOOKUP(C99,'Delivery Month Codes'!$A$1:$C$13,3,FALSE)</f>
        <v>2</v>
      </c>
      <c r="F99" s="17" t="str">
        <f t="shared" si="11"/>
        <v>2-20</v>
      </c>
      <c r="G99" t="str">
        <f>TRIM('Gas download - barchart'!B99)</f>
        <v>6.114s</v>
      </c>
      <c r="H99">
        <f t="shared" si="8"/>
        <v>6.114</v>
      </c>
      <c r="J99">
        <f t="shared" si="12"/>
        <v>6</v>
      </c>
      <c r="L99" t="str">
        <f t="shared" si="13"/>
        <v>6.114</v>
      </c>
    </row>
    <row r="100" spans="1:12" ht="12.75">
      <c r="A100" t="str">
        <f>TRIM('Gas download - barchart'!A100)</f>
        <v>NGH20 (Mar '20)</v>
      </c>
      <c r="C100" t="str">
        <f t="shared" si="6"/>
        <v>H</v>
      </c>
      <c r="D100" t="str">
        <f t="shared" si="7"/>
        <v>20</v>
      </c>
      <c r="E100">
        <f>VLOOKUP(C100,'Delivery Month Codes'!$A$1:$C$13,3,FALSE)</f>
        <v>3</v>
      </c>
      <c r="F100" s="17" t="str">
        <f t="shared" si="11"/>
        <v>3-20</v>
      </c>
      <c r="G100" t="str">
        <f>TRIM('Gas download - barchart'!B100)</f>
        <v>6.034s</v>
      </c>
      <c r="H100">
        <f t="shared" si="8"/>
        <v>6.034</v>
      </c>
      <c r="J100">
        <f t="shared" si="12"/>
        <v>6</v>
      </c>
      <c r="L100" t="str">
        <f t="shared" si="13"/>
        <v>6.034</v>
      </c>
    </row>
    <row r="101" spans="1:12" ht="12.75">
      <c r="A101" t="str">
        <f>TRIM('Gas download - barchart'!A101)</f>
        <v>NGJ20 (Apr '20)</v>
      </c>
      <c r="C101" t="str">
        <f t="shared" si="6"/>
        <v>J</v>
      </c>
      <c r="D101" t="str">
        <f t="shared" si="7"/>
        <v>20</v>
      </c>
      <c r="E101">
        <f>VLOOKUP(C101,'Delivery Month Codes'!$A$1:$C$13,3,FALSE)</f>
        <v>4</v>
      </c>
      <c r="F101" s="17" t="str">
        <f t="shared" si="11"/>
        <v>4-20</v>
      </c>
      <c r="G101" t="str">
        <f>TRIM('Gas download - barchart'!B101)</f>
        <v>5.779s</v>
      </c>
      <c r="H101">
        <f t="shared" si="8"/>
        <v>5.779</v>
      </c>
      <c r="J101">
        <f t="shared" si="12"/>
        <v>6</v>
      </c>
      <c r="L101" t="str">
        <f t="shared" si="13"/>
        <v>5.779</v>
      </c>
    </row>
    <row r="102" spans="1:12" ht="12.75">
      <c r="A102" t="str">
        <f>TRIM('Gas download - barchart'!A102)</f>
        <v>NGK20 (May '20)</v>
      </c>
      <c r="C102" t="str">
        <f t="shared" si="6"/>
        <v>K</v>
      </c>
      <c r="D102" t="str">
        <f t="shared" si="7"/>
        <v>20</v>
      </c>
      <c r="E102">
        <f>VLOOKUP(C102,'Delivery Month Codes'!$A$1:$C$13,3,FALSE)</f>
        <v>5</v>
      </c>
      <c r="F102" s="17" t="str">
        <f t="shared" si="11"/>
        <v>5-20</v>
      </c>
      <c r="G102" t="str">
        <f>TRIM('Gas download - barchart'!B102)</f>
        <v>5.789s</v>
      </c>
      <c r="H102">
        <f t="shared" si="8"/>
        <v>5.789</v>
      </c>
      <c r="J102">
        <f t="shared" si="12"/>
        <v>6</v>
      </c>
      <c r="L102" t="str">
        <f t="shared" si="13"/>
        <v>5.789</v>
      </c>
    </row>
    <row r="103" spans="1:12" ht="12.75">
      <c r="A103" t="str">
        <f>TRIM('Gas download - barchart'!A103)</f>
        <v>NGM20 (Jun '20)</v>
      </c>
      <c r="C103" t="str">
        <f t="shared" si="6"/>
        <v>M</v>
      </c>
      <c r="D103" t="str">
        <f t="shared" si="7"/>
        <v>20</v>
      </c>
      <c r="E103">
        <f>VLOOKUP(C103,'Delivery Month Codes'!$A$1:$C$13,3,FALSE)</f>
        <v>6</v>
      </c>
      <c r="F103" s="17" t="str">
        <f t="shared" si="11"/>
        <v>6-20</v>
      </c>
      <c r="G103" t="str">
        <f>TRIM('Gas download - barchart'!B103)</f>
        <v>5.811s</v>
      </c>
      <c r="H103">
        <f t="shared" si="8"/>
        <v>5.811</v>
      </c>
      <c r="J103">
        <f t="shared" si="12"/>
        <v>6</v>
      </c>
      <c r="L103" t="str">
        <f t="shared" si="13"/>
        <v>5.811</v>
      </c>
    </row>
    <row r="104" spans="1:12" ht="12.75">
      <c r="A104" t="str">
        <f>TRIM('Gas download - barchart'!A104)</f>
        <v>NGN20 (Jul '20)</v>
      </c>
      <c r="C104" t="str">
        <f t="shared" si="6"/>
        <v>N</v>
      </c>
      <c r="D104" t="str">
        <f t="shared" si="7"/>
        <v>20</v>
      </c>
      <c r="E104">
        <f>VLOOKUP(C104,'Delivery Month Codes'!$A$1:$C$13,3,FALSE)</f>
        <v>7</v>
      </c>
      <c r="F104" s="17" t="str">
        <f t="shared" si="11"/>
        <v>7-20</v>
      </c>
      <c r="G104" t="str">
        <f>TRIM('Gas download - barchart'!B104)</f>
        <v>5.849s</v>
      </c>
      <c r="H104">
        <f t="shared" si="8"/>
        <v>5.849</v>
      </c>
      <c r="J104">
        <f t="shared" si="12"/>
        <v>6</v>
      </c>
      <c r="L104" t="str">
        <f t="shared" si="13"/>
        <v>5.849</v>
      </c>
    </row>
    <row r="105" spans="1:12" ht="12.75">
      <c r="A105" t="str">
        <f>TRIM('Gas download - barchart'!A105)</f>
        <v>NGQ20 (Aug '20)</v>
      </c>
      <c r="C105" t="str">
        <f t="shared" si="6"/>
        <v>Q</v>
      </c>
      <c r="D105" t="str">
        <f t="shared" si="7"/>
        <v>20</v>
      </c>
      <c r="E105">
        <f>VLOOKUP(C105,'Delivery Month Codes'!$A$1:$C$13,3,FALSE)</f>
        <v>8</v>
      </c>
      <c r="F105" s="17" t="str">
        <f t="shared" si="11"/>
        <v>8-20</v>
      </c>
      <c r="G105" t="str">
        <f>TRIM('Gas download - barchart'!B105)</f>
        <v>5.887s</v>
      </c>
      <c r="H105">
        <f t="shared" si="8"/>
        <v>5.887</v>
      </c>
      <c r="J105">
        <f t="shared" si="12"/>
        <v>6</v>
      </c>
      <c r="L105" t="str">
        <f t="shared" si="13"/>
        <v>5.887</v>
      </c>
    </row>
    <row r="106" spans="1:12" ht="12.75">
      <c r="A106" t="str">
        <f>TRIM('Gas download - barchart'!A106)</f>
        <v>NGU20 (Sep '20)</v>
      </c>
      <c r="C106" t="str">
        <f t="shared" si="6"/>
        <v>U</v>
      </c>
      <c r="D106" t="str">
        <f t="shared" si="7"/>
        <v>20</v>
      </c>
      <c r="E106">
        <f>VLOOKUP(C106,'Delivery Month Codes'!$A$1:$C$13,3,FALSE)</f>
        <v>9</v>
      </c>
      <c r="F106" s="17" t="str">
        <f t="shared" si="11"/>
        <v>9-20</v>
      </c>
      <c r="G106" t="str">
        <f>TRIM('Gas download - barchart'!B106)</f>
        <v>5.901s</v>
      </c>
      <c r="H106">
        <f t="shared" si="8"/>
        <v>5.901</v>
      </c>
      <c r="J106">
        <f t="shared" si="12"/>
        <v>6</v>
      </c>
      <c r="L106" t="str">
        <f t="shared" si="13"/>
        <v>5.901</v>
      </c>
    </row>
    <row r="107" spans="1:12" ht="12.75">
      <c r="A107" t="str">
        <f>TRIM('Gas download - barchart'!A107)</f>
        <v>NGV20 (Oct '20)</v>
      </c>
      <c r="C107" t="str">
        <f t="shared" si="6"/>
        <v>V</v>
      </c>
      <c r="D107" t="str">
        <f t="shared" si="7"/>
        <v>20</v>
      </c>
      <c r="E107">
        <f>VLOOKUP(C107,'Delivery Month Codes'!$A$1:$C$13,3,FALSE)</f>
        <v>10</v>
      </c>
      <c r="F107" s="17" t="str">
        <f t="shared" si="11"/>
        <v>10-20</v>
      </c>
      <c r="G107" t="str">
        <f>TRIM('Gas download - barchart'!B107)</f>
        <v>5.959s</v>
      </c>
      <c r="H107">
        <f t="shared" si="8"/>
        <v>5.959</v>
      </c>
      <c r="J107">
        <f t="shared" si="12"/>
        <v>6</v>
      </c>
      <c r="L107" t="str">
        <f t="shared" si="13"/>
        <v>5.959</v>
      </c>
    </row>
    <row r="108" spans="1:12" ht="12.75">
      <c r="A108" t="str">
        <f>TRIM('Gas download - barchart'!A108)</f>
        <v>NGX20 (Nov '20)</v>
      </c>
      <c r="C108" t="str">
        <f t="shared" si="6"/>
        <v>X</v>
      </c>
      <c r="D108" t="str">
        <f t="shared" si="7"/>
        <v>20</v>
      </c>
      <c r="E108">
        <f>VLOOKUP(C108,'Delivery Month Codes'!$A$1:$C$13,3,FALSE)</f>
        <v>11</v>
      </c>
      <c r="F108" s="17" t="str">
        <f t="shared" si="11"/>
        <v>11-20</v>
      </c>
      <c r="G108" t="str">
        <f>TRIM('Gas download - barchart'!B108)</f>
        <v>6.089s</v>
      </c>
      <c r="H108">
        <f t="shared" si="8"/>
        <v>6.089</v>
      </c>
      <c r="J108">
        <f t="shared" si="12"/>
        <v>6</v>
      </c>
      <c r="L108" t="str">
        <f t="shared" si="13"/>
        <v>6.089</v>
      </c>
    </row>
    <row r="109" spans="1:12" ht="12.75">
      <c r="A109" t="str">
        <f>TRIM('Gas download - barchart'!A109)</f>
        <v>NGZ20 (Dec '20)</v>
      </c>
      <c r="C109" t="str">
        <f t="shared" si="6"/>
        <v>Z</v>
      </c>
      <c r="D109" t="str">
        <f t="shared" si="7"/>
        <v>20</v>
      </c>
      <c r="E109">
        <f>VLOOKUP(C109,'Delivery Month Codes'!$A$1:$C$13,3,FALSE)</f>
        <v>12</v>
      </c>
      <c r="F109" s="17" t="str">
        <f t="shared" si="11"/>
        <v>12-20</v>
      </c>
      <c r="G109" t="str">
        <f>TRIM('Gas download - barchart'!B109)</f>
        <v>6.314s</v>
      </c>
      <c r="H109">
        <f t="shared" si="8"/>
        <v>6.314</v>
      </c>
      <c r="J109">
        <f t="shared" si="12"/>
        <v>6</v>
      </c>
      <c r="L109" t="str">
        <f t="shared" si="13"/>
        <v>6.314</v>
      </c>
    </row>
    <row r="110" spans="1:12" ht="12.75">
      <c r="A110" t="str">
        <f>TRIM('Gas download - barchart'!A110)</f>
        <v>NGF21 (Jan '21)</v>
      </c>
      <c r="C110" t="str">
        <f t="shared" si="6"/>
        <v>F</v>
      </c>
      <c r="D110" t="str">
        <f t="shared" si="7"/>
        <v>21</v>
      </c>
      <c r="E110">
        <f>VLOOKUP(C110,'Delivery Month Codes'!$A$1:$C$13,3,FALSE)</f>
        <v>1</v>
      </c>
      <c r="F110" s="17" t="str">
        <f t="shared" si="11"/>
        <v>1-21</v>
      </c>
      <c r="G110" t="str">
        <f>TRIM('Gas download - barchart'!B110)</f>
        <v>6.441s</v>
      </c>
      <c r="H110">
        <f t="shared" si="8"/>
        <v>6.441</v>
      </c>
      <c r="J110">
        <f t="shared" si="12"/>
        <v>6</v>
      </c>
      <c r="L110" t="str">
        <f t="shared" si="13"/>
        <v>6.441</v>
      </c>
    </row>
    <row r="111" spans="1:12" ht="12.75">
      <c r="A111" t="str">
        <f>TRIM('Gas download - barchart'!A111)</f>
        <v>NGG21 (Feb '21)</v>
      </c>
      <c r="C111" t="str">
        <f t="shared" si="6"/>
        <v>G</v>
      </c>
      <c r="D111" t="str">
        <f t="shared" si="7"/>
        <v>21</v>
      </c>
      <c r="E111">
        <f>VLOOKUP(C111,'Delivery Month Codes'!$A$1:$C$13,3,FALSE)</f>
        <v>2</v>
      </c>
      <c r="F111" s="17" t="str">
        <f t="shared" si="11"/>
        <v>2-21</v>
      </c>
      <c r="G111" t="str">
        <f>TRIM('Gas download - barchart'!B111)</f>
        <v>6.411s</v>
      </c>
      <c r="H111">
        <f t="shared" si="8"/>
        <v>6.411</v>
      </c>
      <c r="J111">
        <f t="shared" si="12"/>
        <v>6</v>
      </c>
      <c r="L111" t="str">
        <f t="shared" si="13"/>
        <v>6.411</v>
      </c>
    </row>
    <row r="112" spans="1:12" ht="12.75">
      <c r="A112" t="str">
        <f>TRIM('Gas download - barchart'!A112)</f>
        <v>NGH21 (Mar '21)</v>
      </c>
      <c r="C112" t="str">
        <f t="shared" si="6"/>
        <v>H</v>
      </c>
      <c r="D112" t="str">
        <f t="shared" si="7"/>
        <v>21</v>
      </c>
      <c r="E112">
        <f>VLOOKUP(C112,'Delivery Month Codes'!$A$1:$C$13,3,FALSE)</f>
        <v>3</v>
      </c>
      <c r="F112" s="17" t="str">
        <f t="shared" si="11"/>
        <v>3-21</v>
      </c>
      <c r="G112" t="str">
        <f>TRIM('Gas download - barchart'!B112)</f>
        <v>6.331s</v>
      </c>
      <c r="H112">
        <f t="shared" si="8"/>
        <v>6.331</v>
      </c>
      <c r="J112">
        <f t="shared" si="12"/>
        <v>6</v>
      </c>
      <c r="L112" t="str">
        <f t="shared" si="13"/>
        <v>6.331</v>
      </c>
    </row>
    <row r="113" spans="1:12" ht="12.75">
      <c r="A113" t="str">
        <f>TRIM('Gas download - barchart'!A113)</f>
        <v>NGJ21 (Apr '21)</v>
      </c>
      <c r="C113" t="str">
        <f t="shared" si="6"/>
        <v>J</v>
      </c>
      <c r="D113" t="str">
        <f t="shared" si="7"/>
        <v>21</v>
      </c>
      <c r="E113">
        <f>VLOOKUP(C113,'Delivery Month Codes'!$A$1:$C$13,3,FALSE)</f>
        <v>4</v>
      </c>
      <c r="F113" s="17" t="str">
        <f t="shared" si="11"/>
        <v>4-21</v>
      </c>
      <c r="G113" t="str">
        <f>TRIM('Gas download - barchart'!B113)</f>
        <v>6.061s</v>
      </c>
      <c r="H113">
        <f t="shared" si="8"/>
        <v>6.061</v>
      </c>
      <c r="J113">
        <f t="shared" si="12"/>
        <v>6</v>
      </c>
      <c r="L113" t="str">
        <f t="shared" si="13"/>
        <v>6.061</v>
      </c>
    </row>
    <row r="114" spans="1:12" ht="12.75">
      <c r="A114" t="str">
        <f>TRIM('Gas download - barchart'!A114)</f>
        <v>NGK21 (May '21)</v>
      </c>
      <c r="C114" t="str">
        <f t="shared" si="6"/>
        <v>K</v>
      </c>
      <c r="D114" t="str">
        <f t="shared" si="7"/>
        <v>21</v>
      </c>
      <c r="E114">
        <f>VLOOKUP(C114,'Delivery Month Codes'!$A$1:$C$13,3,FALSE)</f>
        <v>5</v>
      </c>
      <c r="F114" s="17" t="str">
        <f t="shared" si="11"/>
        <v>5-21</v>
      </c>
      <c r="G114" t="str">
        <f>TRIM('Gas download - barchart'!B114)</f>
        <v>6.065s</v>
      </c>
      <c r="H114">
        <f t="shared" si="8"/>
        <v>6.065</v>
      </c>
      <c r="J114">
        <f t="shared" si="12"/>
        <v>6</v>
      </c>
      <c r="L114" t="str">
        <f t="shared" si="13"/>
        <v>6.065</v>
      </c>
    </row>
    <row r="115" spans="1:12" ht="12.75">
      <c r="A115" t="str">
        <f>TRIM('Gas download - barchart'!A115)</f>
        <v>NGM21 (Jun '21)</v>
      </c>
      <c r="C115" t="str">
        <f t="shared" si="6"/>
        <v>M</v>
      </c>
      <c r="D115" t="str">
        <f t="shared" si="7"/>
        <v>21</v>
      </c>
      <c r="E115">
        <f>VLOOKUP(C115,'Delivery Month Codes'!$A$1:$C$13,3,FALSE)</f>
        <v>6</v>
      </c>
      <c r="F115" s="17" t="str">
        <f t="shared" si="11"/>
        <v>6-21</v>
      </c>
      <c r="G115" t="str">
        <f>TRIM('Gas download - barchart'!B115)</f>
        <v>6.087s</v>
      </c>
      <c r="H115">
        <f t="shared" si="8"/>
        <v>6.087</v>
      </c>
      <c r="J115">
        <f t="shared" si="12"/>
        <v>6</v>
      </c>
      <c r="L115" t="str">
        <f t="shared" si="13"/>
        <v>6.087</v>
      </c>
    </row>
    <row r="116" spans="1:12" ht="12.75">
      <c r="A116" t="str">
        <f>TRIM('Gas download - barchart'!A116)</f>
        <v>NGN21 (Jul '21)</v>
      </c>
      <c r="C116" t="str">
        <f t="shared" si="6"/>
        <v>N</v>
      </c>
      <c r="D116" t="str">
        <f t="shared" si="7"/>
        <v>21</v>
      </c>
      <c r="E116">
        <f>VLOOKUP(C116,'Delivery Month Codes'!$A$1:$C$13,3,FALSE)</f>
        <v>7</v>
      </c>
      <c r="F116" s="17" t="str">
        <f t="shared" si="11"/>
        <v>7-21</v>
      </c>
      <c r="G116" t="str">
        <f>TRIM('Gas download - barchart'!B116)</f>
        <v>6.129s</v>
      </c>
      <c r="H116">
        <f t="shared" si="8"/>
        <v>6.129</v>
      </c>
      <c r="J116">
        <f t="shared" si="12"/>
        <v>6</v>
      </c>
      <c r="L116" t="str">
        <f t="shared" si="13"/>
        <v>6.129</v>
      </c>
    </row>
    <row r="117" spans="1:12" ht="12.75">
      <c r="A117" t="str">
        <f>TRIM('Gas download - barchart'!A117)</f>
        <v>NGQ21 (Aug '21)</v>
      </c>
      <c r="C117" t="str">
        <f t="shared" si="6"/>
        <v>Q</v>
      </c>
      <c r="D117" t="str">
        <f t="shared" si="7"/>
        <v>21</v>
      </c>
      <c r="E117">
        <f>VLOOKUP(C117,'Delivery Month Codes'!$A$1:$C$13,3,FALSE)</f>
        <v>8</v>
      </c>
      <c r="F117" s="17" t="str">
        <f t="shared" si="11"/>
        <v>8-21</v>
      </c>
      <c r="G117" t="str">
        <f>TRIM('Gas download - barchart'!B117)</f>
        <v>6.169s</v>
      </c>
      <c r="H117">
        <f t="shared" si="8"/>
        <v>6.169</v>
      </c>
      <c r="J117">
        <f t="shared" si="12"/>
        <v>6</v>
      </c>
      <c r="L117" t="str">
        <f t="shared" si="13"/>
        <v>6.169</v>
      </c>
    </row>
    <row r="118" spans="1:12" ht="12.75">
      <c r="A118" t="str">
        <f>TRIM('Gas download - barchart'!A118)</f>
        <v>NGU21 (Sep '21)</v>
      </c>
      <c r="C118" t="str">
        <f t="shared" si="6"/>
        <v>U</v>
      </c>
      <c r="D118" t="str">
        <f t="shared" si="7"/>
        <v>21</v>
      </c>
      <c r="E118">
        <f>VLOOKUP(C118,'Delivery Month Codes'!$A$1:$C$13,3,FALSE)</f>
        <v>9</v>
      </c>
      <c r="F118" s="17" t="str">
        <f t="shared" si="11"/>
        <v>9-21</v>
      </c>
      <c r="G118" t="str">
        <f>TRIM('Gas download - barchart'!B118)</f>
        <v>6.185s</v>
      </c>
      <c r="H118">
        <f t="shared" si="8"/>
        <v>6.185</v>
      </c>
      <c r="J118">
        <f t="shared" si="12"/>
        <v>6</v>
      </c>
      <c r="L118" t="str">
        <f t="shared" si="13"/>
        <v>6.185</v>
      </c>
    </row>
    <row r="119" spans="1:12" ht="12.75">
      <c r="A119" t="str">
        <f>TRIM('Gas download - barchart'!A119)</f>
        <v>NGV21 (Oct '21)</v>
      </c>
      <c r="C119" t="str">
        <f t="shared" si="6"/>
        <v>V</v>
      </c>
      <c r="D119" t="str">
        <f t="shared" si="7"/>
        <v>21</v>
      </c>
      <c r="E119">
        <f>VLOOKUP(C119,'Delivery Month Codes'!$A$1:$C$13,3,FALSE)</f>
        <v>10</v>
      </c>
      <c r="F119" s="17" t="str">
        <f t="shared" si="11"/>
        <v>10-21</v>
      </c>
      <c r="G119" t="str">
        <f>TRIM('Gas download - barchart'!B119)</f>
        <v>6.243s</v>
      </c>
      <c r="H119">
        <f t="shared" si="8"/>
        <v>6.243</v>
      </c>
      <c r="J119">
        <f t="shared" si="12"/>
        <v>6</v>
      </c>
      <c r="L119" t="str">
        <f t="shared" si="13"/>
        <v>6.243</v>
      </c>
    </row>
    <row r="120" spans="1:12" ht="12.75">
      <c r="A120" t="str">
        <f>TRIM('Gas download - barchart'!A120)</f>
        <v>NGX21 (Nov '21)</v>
      </c>
      <c r="C120" t="str">
        <f t="shared" si="6"/>
        <v>X</v>
      </c>
      <c r="D120" t="str">
        <f t="shared" si="7"/>
        <v>21</v>
      </c>
      <c r="E120">
        <f>VLOOKUP(C120,'Delivery Month Codes'!$A$1:$C$13,3,FALSE)</f>
        <v>11</v>
      </c>
      <c r="F120" s="17" t="str">
        <f t="shared" si="11"/>
        <v>11-21</v>
      </c>
      <c r="G120" t="str">
        <f>TRIM('Gas download - barchart'!B120)</f>
        <v>6.378s</v>
      </c>
      <c r="H120">
        <f t="shared" si="8"/>
        <v>6.378</v>
      </c>
      <c r="J120">
        <f t="shared" si="12"/>
        <v>6</v>
      </c>
      <c r="L120" t="str">
        <f t="shared" si="13"/>
        <v>6.378</v>
      </c>
    </row>
    <row r="121" spans="1:12" ht="12.75">
      <c r="A121" t="str">
        <f>TRIM('Gas download - barchart'!A121)</f>
        <v>NGZ21 (Dec '21)</v>
      </c>
      <c r="C121" t="str">
        <f t="shared" si="6"/>
        <v>Z</v>
      </c>
      <c r="D121" t="str">
        <f t="shared" si="7"/>
        <v>21</v>
      </c>
      <c r="E121">
        <f>VLOOKUP(C121,'Delivery Month Codes'!$A$1:$C$13,3,FALSE)</f>
        <v>12</v>
      </c>
      <c r="F121" s="17" t="str">
        <f t="shared" si="11"/>
        <v>12-21</v>
      </c>
      <c r="G121" t="str">
        <f>TRIM('Gas download - barchart'!B121)</f>
        <v>6.608s</v>
      </c>
      <c r="H121">
        <f t="shared" si="8"/>
        <v>6.608</v>
      </c>
      <c r="J121">
        <f t="shared" si="12"/>
        <v>6</v>
      </c>
      <c r="L121" t="str">
        <f t="shared" si="13"/>
        <v>6.608</v>
      </c>
    </row>
    <row r="122" spans="1:12" ht="12.75">
      <c r="A122" t="str">
        <f>TRIM('Gas download - barchart'!A122)</f>
        <v>NGF12 (Jan '22)</v>
      </c>
      <c r="C122" t="str">
        <f t="shared" si="6"/>
        <v>F</v>
      </c>
      <c r="D122" t="str">
        <f t="shared" si="7"/>
        <v>22</v>
      </c>
      <c r="E122">
        <f>VLOOKUP(C122,'Delivery Month Codes'!$A$1:$C$13,3,FALSE)</f>
        <v>1</v>
      </c>
      <c r="F122" s="17" t="str">
        <f t="shared" si="11"/>
        <v>1-22</v>
      </c>
      <c r="G122" t="str">
        <f>TRIM('Gas download - barchart'!B122)</f>
        <v>6.740s</v>
      </c>
      <c r="H122">
        <f t="shared" si="8"/>
        <v>6.74</v>
      </c>
      <c r="J122">
        <f t="shared" si="12"/>
        <v>6</v>
      </c>
      <c r="L122" t="str">
        <f t="shared" si="13"/>
        <v>6.740</v>
      </c>
    </row>
    <row r="123" spans="1:12" ht="12.75">
      <c r="A123" t="str">
        <f>TRIM('Gas download - barchart'!A123)</f>
        <v>NGG12 (Feb '22)</v>
      </c>
      <c r="C123" t="str">
        <f t="shared" si="6"/>
        <v>G</v>
      </c>
      <c r="D123" t="str">
        <f t="shared" si="7"/>
        <v>22</v>
      </c>
      <c r="E123">
        <f>VLOOKUP(C123,'Delivery Month Codes'!$A$1:$C$13,3,FALSE)</f>
        <v>2</v>
      </c>
      <c r="F123" s="17" t="str">
        <f t="shared" si="11"/>
        <v>2-22</v>
      </c>
      <c r="G123" t="str">
        <f>TRIM('Gas download - barchart'!B123)</f>
        <v>6.710s</v>
      </c>
      <c r="H123">
        <f t="shared" si="8"/>
        <v>6.71</v>
      </c>
      <c r="J123">
        <f t="shared" si="12"/>
        <v>6</v>
      </c>
      <c r="L123" t="str">
        <f t="shared" si="13"/>
        <v>6.710</v>
      </c>
    </row>
    <row r="124" spans="1:12" ht="12.75">
      <c r="A124" t="str">
        <f>TRIM('Gas download - barchart'!A124)</f>
        <v>NGH12 (Mar '22)</v>
      </c>
      <c r="C124" t="str">
        <f t="shared" si="6"/>
        <v>H</v>
      </c>
      <c r="D124" t="str">
        <f t="shared" si="7"/>
        <v>22</v>
      </c>
      <c r="E124">
        <f>VLOOKUP(C124,'Delivery Month Codes'!$A$1:$C$13,3,FALSE)</f>
        <v>3</v>
      </c>
      <c r="F124" s="17" t="str">
        <f t="shared" si="11"/>
        <v>3-22</v>
      </c>
      <c r="G124" t="str">
        <f>TRIM('Gas download - barchart'!B124)</f>
        <v>6.630s</v>
      </c>
      <c r="H124">
        <f t="shared" si="8"/>
        <v>6.63</v>
      </c>
      <c r="J124">
        <f t="shared" si="12"/>
        <v>6</v>
      </c>
      <c r="L124" t="str">
        <f t="shared" si="13"/>
        <v>6.630</v>
      </c>
    </row>
    <row r="125" spans="1:12" ht="12.75">
      <c r="A125" t="str">
        <f>TRIM('Gas download - barchart'!A125)</f>
        <v>NGJ12 (Apr '22)</v>
      </c>
      <c r="C125" t="str">
        <f t="shared" si="6"/>
        <v>J</v>
      </c>
      <c r="D125" t="str">
        <f t="shared" si="7"/>
        <v>22</v>
      </c>
      <c r="E125">
        <f>VLOOKUP(C125,'Delivery Month Codes'!$A$1:$C$13,3,FALSE)</f>
        <v>4</v>
      </c>
      <c r="F125" s="17" t="str">
        <f t="shared" si="11"/>
        <v>4-22</v>
      </c>
      <c r="G125" t="str">
        <f>TRIM('Gas download - barchart'!B125)</f>
        <v>6.345s</v>
      </c>
      <c r="H125">
        <f t="shared" si="8"/>
        <v>6.345</v>
      </c>
      <c r="J125">
        <f t="shared" si="12"/>
        <v>6</v>
      </c>
      <c r="L125" t="str">
        <f t="shared" si="13"/>
        <v>6.345</v>
      </c>
    </row>
    <row r="126" spans="1:12" ht="12.75">
      <c r="A126" t="str">
        <f>TRIM('Gas download - barchart'!A126)</f>
        <v>NGK12 (May '22)</v>
      </c>
      <c r="C126" t="str">
        <f t="shared" si="6"/>
        <v>K</v>
      </c>
      <c r="D126" t="str">
        <f t="shared" si="7"/>
        <v>22</v>
      </c>
      <c r="E126">
        <f>VLOOKUP(C126,'Delivery Month Codes'!$A$1:$C$13,3,FALSE)</f>
        <v>5</v>
      </c>
      <c r="F126" s="17" t="str">
        <f t="shared" si="11"/>
        <v>5-22</v>
      </c>
      <c r="G126" t="str">
        <f>TRIM('Gas download - barchart'!B126)</f>
        <v>6.332s</v>
      </c>
      <c r="H126">
        <f t="shared" si="8"/>
        <v>6.332</v>
      </c>
      <c r="J126">
        <f t="shared" si="12"/>
        <v>6</v>
      </c>
      <c r="L126" t="str">
        <f t="shared" si="13"/>
        <v>6.332</v>
      </c>
    </row>
    <row r="127" spans="1:12" ht="12.75">
      <c r="A127" t="str">
        <f>TRIM('Gas download - barchart'!A127)</f>
        <v>NGM12 (Jun '22)</v>
      </c>
      <c r="C127" t="str">
        <f t="shared" si="6"/>
        <v>M</v>
      </c>
      <c r="D127" t="str">
        <f t="shared" si="7"/>
        <v>22</v>
      </c>
      <c r="E127">
        <f>VLOOKUP(C127,'Delivery Month Codes'!$A$1:$C$13,3,FALSE)</f>
        <v>6</v>
      </c>
      <c r="F127" s="17" t="str">
        <f t="shared" si="11"/>
        <v>6-22</v>
      </c>
      <c r="G127" t="str">
        <f>TRIM('Gas download - barchart'!B127)</f>
        <v>6.367s</v>
      </c>
      <c r="H127">
        <f t="shared" si="8"/>
        <v>6.367</v>
      </c>
      <c r="J127">
        <f t="shared" si="12"/>
        <v>6</v>
      </c>
      <c r="L127" t="str">
        <f t="shared" si="13"/>
        <v>6.367</v>
      </c>
    </row>
    <row r="128" spans="1:12" ht="12.75">
      <c r="A128" t="str">
        <f>TRIM('Gas download - barchart'!A128)</f>
        <v>NGN12 (Jul '22)</v>
      </c>
      <c r="C128" t="str">
        <f>RIGHT(LEFT(A128,3),1)</f>
        <v>N</v>
      </c>
      <c r="D128" t="str">
        <f>LEFT(RIGHT(A128,3),2)</f>
        <v>22</v>
      </c>
      <c r="E128">
        <f>VLOOKUP(C128,'Delivery Month Codes'!$A$1:$C$13,3,FALSE)</f>
        <v>7</v>
      </c>
      <c r="F128" s="17" t="str">
        <f>CONCATENATE(E128,"-",D128)</f>
        <v>7-22</v>
      </c>
      <c r="G128" t="str">
        <f>TRIM('Gas download - barchart'!B128)</f>
        <v>6.412s</v>
      </c>
      <c r="H128">
        <f>VALUE(L128)</f>
        <v>6.412</v>
      </c>
      <c r="J128">
        <f>LEN(G128)</f>
        <v>6</v>
      </c>
      <c r="L128" t="str">
        <f>IF(RIGHT(G128,1)="s",LEFT(G128,J128-1),G128)</f>
        <v>6.412</v>
      </c>
    </row>
    <row r="129" ht="12.75">
      <c r="A129">
        <f>TRIM('Gas download - barchart'!A131)</f>
      </c>
    </row>
    <row r="130" ht="12.75">
      <c r="A130">
        <f>TRIM('Gas download - barchart'!A132)</f>
      </c>
    </row>
    <row r="131" ht="12.75">
      <c r="A131">
        <f>TRIM('Gas download - barchart'!A133)</f>
      </c>
    </row>
    <row r="132" ht="12.75">
      <c r="A132">
        <f>TRIM('Gas download - barchart'!A134)</f>
      </c>
    </row>
    <row r="133" ht="12.75">
      <c r="A133">
        <f>TRIM('Gas download - barchart'!A135)</f>
      </c>
    </row>
    <row r="134" ht="12.75">
      <c r="A134">
        <f>TRIM('Gas download - barchart'!A136)</f>
      </c>
    </row>
    <row r="135" ht="12.75">
      <c r="A135">
        <f>TRIM('Gas download - barchart'!A137)</f>
      </c>
    </row>
    <row r="136" ht="12.75">
      <c r="A136">
        <f>TRIM('Gas download - barchart'!A138)</f>
      </c>
    </row>
    <row r="137" ht="12.75">
      <c r="A137">
        <f>TRIM('Gas download - barchart'!A139)</f>
      </c>
    </row>
    <row r="138" ht="12.75">
      <c r="A138">
        <f>TRIM('Gas download - barchart'!A140)</f>
      </c>
    </row>
    <row r="139" ht="12.75">
      <c r="A139">
        <f>TRIM('Gas download - barchart'!A141)</f>
      </c>
    </row>
    <row r="140" ht="12.75">
      <c r="A140">
        <f>TRIM('Gas download - barchart'!A142)</f>
      </c>
    </row>
    <row r="141" ht="12.75">
      <c r="A141">
        <f>TRIM('Gas download - barchart'!A143)</f>
      </c>
    </row>
    <row r="142" ht="12.75">
      <c r="A142">
        <f>TRIM('Gas download - barchart'!A144)</f>
      </c>
    </row>
    <row r="143" ht="12.75">
      <c r="A143">
        <f>TRIM('Gas download - barchart'!A145)</f>
      </c>
    </row>
    <row r="144" ht="12.75">
      <c r="A144">
        <f>TRIM('Gas download - barchart'!A146)</f>
      </c>
    </row>
    <row r="145" ht="12.75">
      <c r="A145">
        <f>TRIM('Gas download - barchart'!A147)</f>
      </c>
    </row>
    <row r="146" ht="12.75">
      <c r="A146">
        <f>TRIM('Gas download - barchart'!A148)</f>
      </c>
    </row>
    <row r="147" ht="12.75">
      <c r="A147">
        <f>TRIM('Gas download - barchart'!A149)</f>
      </c>
    </row>
    <row r="148" ht="12.75">
      <c r="A148">
        <f>TRIM('Gas download - barchart'!A150)</f>
      </c>
    </row>
    <row r="149" ht="12.75">
      <c r="A149">
        <f>TRIM('Gas download - barchart'!A151)</f>
      </c>
    </row>
    <row r="150" ht="12.75">
      <c r="A150">
        <f>TRIM('Gas download - barchart'!A152)</f>
      </c>
    </row>
    <row r="151" ht="12.75">
      <c r="A151">
        <f>TRIM('Gas download - barchart'!A153)</f>
      </c>
    </row>
    <row r="152" ht="12.75">
      <c r="A152">
        <f>TRIM('Gas download - barchart'!A154)</f>
      </c>
    </row>
    <row r="153" ht="12.75">
      <c r="A153">
        <f>TRIM('Gas download - barchart'!A155)</f>
      </c>
    </row>
    <row r="154" ht="12.75">
      <c r="A154">
        <f>TRIM('Gas download - barchart'!A156)</f>
      </c>
    </row>
    <row r="155" ht="12.75">
      <c r="A155">
        <f>TRIM('Gas download - barchart'!A157)</f>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2"/>
  <dimension ref="A1:L523"/>
  <sheetViews>
    <sheetView zoomScalePageLayoutView="0" workbookViewId="0" topLeftCell="A54">
      <selection activeCell="A68" sqref="A68:L72"/>
    </sheetView>
  </sheetViews>
  <sheetFormatPr defaultColWidth="9.140625" defaultRowHeight="12.75"/>
  <sheetData>
    <row r="1" spans="1:11" ht="12.75">
      <c r="A1" t="str">
        <f>TRIM('Oil download - barchart'!A1)</f>
        <v>Contract</v>
      </c>
      <c r="C1" t="s">
        <v>28</v>
      </c>
      <c r="D1" t="s">
        <v>29</v>
      </c>
      <c r="E1" t="s">
        <v>23</v>
      </c>
      <c r="F1" s="17" t="s">
        <v>56</v>
      </c>
      <c r="G1" t="s">
        <v>13</v>
      </c>
      <c r="H1" t="s">
        <v>60</v>
      </c>
      <c r="J1" t="s">
        <v>58</v>
      </c>
      <c r="K1" t="s">
        <v>59</v>
      </c>
    </row>
    <row r="2" spans="1:12" ht="12.75">
      <c r="A2" t="str">
        <f>TRIM('Oil download - barchart'!A2)</f>
        <v>CLY00 (Cash)</v>
      </c>
      <c r="C2" t="str">
        <f>RIGHT(LEFT(A2,3),1)</f>
        <v>Y</v>
      </c>
      <c r="E2" t="str">
        <f>VLOOKUP(C2,'Delivery Month Codes'!$A$1:$C$13,3,FALSE)</f>
        <v>Current</v>
      </c>
      <c r="F2" s="17"/>
      <c r="G2" t="str">
        <f>TRIM('Oil download - barchart'!B2)</f>
        <v>98.70s</v>
      </c>
      <c r="H2">
        <f>VALUE(L2)</f>
        <v>98.7</v>
      </c>
      <c r="J2">
        <f>LEN(G2)</f>
        <v>6</v>
      </c>
      <c r="K2" t="str">
        <f>RIGHT(G2,1)</f>
        <v>s</v>
      </c>
      <c r="L2" t="str">
        <f>IF(RIGHT(G2,1)="s",LEFT(G2,J2-1),G2)</f>
        <v>98.70</v>
      </c>
    </row>
    <row r="3" spans="1:12" ht="12.75">
      <c r="A3" t="str">
        <f>TRIM('Oil download - barchart'!A3)</f>
        <v>CLG12 (Feb '12)</v>
      </c>
      <c r="C3" t="str">
        <f aca="true" t="shared" si="0" ref="C3:C66">RIGHT(LEFT(A3,3),1)</f>
        <v>G</v>
      </c>
      <c r="D3" t="str">
        <f>LEFT(RIGHT(A3,3),2)</f>
        <v>12</v>
      </c>
      <c r="E3">
        <f>VLOOKUP(C3,'Delivery Month Codes'!$A$1:$C$13,3,FALSE)</f>
        <v>2</v>
      </c>
      <c r="F3" s="17" t="str">
        <f>CONCATENATE(E3,"-",D3)</f>
        <v>2-12</v>
      </c>
      <c r="G3" t="str">
        <f>TRIM('Oil download - barchart'!B3)</f>
        <v>98.70s</v>
      </c>
      <c r="H3">
        <f aca="true" t="shared" si="1" ref="H3:H66">VALUE(L3)</f>
        <v>98.7</v>
      </c>
      <c r="J3">
        <f aca="true" t="shared" si="2" ref="J3:J66">LEN(G3)</f>
        <v>6</v>
      </c>
      <c r="L3" t="str">
        <f aca="true" t="shared" si="3" ref="L3:L66">IF(RIGHT(G3,1)="s",LEFT(G3,J3-1),G3)</f>
        <v>98.70</v>
      </c>
    </row>
    <row r="4" spans="1:12" ht="12.75">
      <c r="A4" t="str">
        <f>TRIM('Oil download - barchart'!A4)</f>
        <v>CLH12 (Mar '12)</v>
      </c>
      <c r="C4" t="str">
        <f t="shared" si="0"/>
        <v>H</v>
      </c>
      <c r="D4" t="str">
        <f aca="true" t="shared" si="4" ref="D4:D66">LEFT(RIGHT(A4,3),2)</f>
        <v>12</v>
      </c>
      <c r="E4">
        <f>VLOOKUP(C4,'Delivery Month Codes'!$A$1:$C$13,3,FALSE)</f>
        <v>3</v>
      </c>
      <c r="F4" s="17" t="str">
        <f aca="true" t="shared" si="5" ref="F4:F66">CONCATENATE(E4,"-",D4)</f>
        <v>3-12</v>
      </c>
      <c r="G4" t="str">
        <f>TRIM('Oil download - barchart'!B4)</f>
        <v>98.88s</v>
      </c>
      <c r="H4">
        <f t="shared" si="1"/>
        <v>98.88</v>
      </c>
      <c r="J4">
        <f t="shared" si="2"/>
        <v>6</v>
      </c>
      <c r="L4" t="str">
        <f t="shared" si="3"/>
        <v>98.88</v>
      </c>
    </row>
    <row r="5" spans="1:12" ht="12.75">
      <c r="A5" t="str">
        <f>TRIM('Oil download - barchart'!A5)</f>
        <v>CLJ12 (Apr '12)</v>
      </c>
      <c r="C5" t="str">
        <f t="shared" si="0"/>
        <v>J</v>
      </c>
      <c r="D5" t="str">
        <f t="shared" si="4"/>
        <v>12</v>
      </c>
      <c r="E5">
        <f>VLOOKUP(C5,'Delivery Month Codes'!$A$1:$C$13,3,FALSE)</f>
        <v>4</v>
      </c>
      <c r="F5" s="17" t="str">
        <f t="shared" si="5"/>
        <v>4-12</v>
      </c>
      <c r="G5" t="str">
        <f>TRIM('Oil download - barchart'!B5)</f>
        <v>99.12s</v>
      </c>
      <c r="H5">
        <f t="shared" si="1"/>
        <v>99.12</v>
      </c>
      <c r="J5">
        <f t="shared" si="2"/>
        <v>6</v>
      </c>
      <c r="L5" t="str">
        <f t="shared" si="3"/>
        <v>99.12</v>
      </c>
    </row>
    <row r="6" spans="1:12" ht="12.75">
      <c r="A6" t="str">
        <f>TRIM('Oil download - barchart'!A6)</f>
        <v>CLK12 (May '12)</v>
      </c>
      <c r="C6" t="str">
        <f t="shared" si="0"/>
        <v>K</v>
      </c>
      <c r="D6" t="str">
        <f t="shared" si="4"/>
        <v>12</v>
      </c>
      <c r="E6">
        <f>VLOOKUP(C6,'Delivery Month Codes'!$A$1:$C$13,3,FALSE)</f>
        <v>5</v>
      </c>
      <c r="F6" s="17" t="str">
        <f t="shared" si="5"/>
        <v>5-12</v>
      </c>
      <c r="G6" t="str">
        <f>TRIM('Oil download - barchart'!B6)</f>
        <v>99.41s</v>
      </c>
      <c r="H6">
        <f t="shared" si="1"/>
        <v>99.41</v>
      </c>
      <c r="J6">
        <f t="shared" si="2"/>
        <v>6</v>
      </c>
      <c r="L6" t="str">
        <f t="shared" si="3"/>
        <v>99.41</v>
      </c>
    </row>
    <row r="7" spans="1:12" ht="12.75">
      <c r="A7" t="str">
        <f>TRIM('Oil download - barchart'!A7)</f>
        <v>CLM12 (Jun '12)</v>
      </c>
      <c r="C7" t="str">
        <f t="shared" si="0"/>
        <v>M</v>
      </c>
      <c r="D7" t="str">
        <f t="shared" si="4"/>
        <v>12</v>
      </c>
      <c r="E7">
        <f>VLOOKUP(C7,'Delivery Month Codes'!$A$1:$C$13,3,FALSE)</f>
        <v>6</v>
      </c>
      <c r="F7" s="17" t="str">
        <f t="shared" si="5"/>
        <v>6-12</v>
      </c>
      <c r="G7" t="str">
        <f>TRIM('Oil download - barchart'!B7)</f>
        <v>99.66s</v>
      </c>
      <c r="H7">
        <f t="shared" si="1"/>
        <v>99.66</v>
      </c>
      <c r="J7">
        <f t="shared" si="2"/>
        <v>6</v>
      </c>
      <c r="L7" t="str">
        <f t="shared" si="3"/>
        <v>99.66</v>
      </c>
    </row>
    <row r="8" spans="1:12" ht="12.75">
      <c r="A8" t="str">
        <f>TRIM('Oil download - barchart'!A8)</f>
        <v>CLN12 (Jul '12)</v>
      </c>
      <c r="C8" t="str">
        <f t="shared" si="0"/>
        <v>N</v>
      </c>
      <c r="D8" t="str">
        <f t="shared" si="4"/>
        <v>12</v>
      </c>
      <c r="E8">
        <f>VLOOKUP(C8,'Delivery Month Codes'!$A$1:$C$13,3,FALSE)</f>
        <v>7</v>
      </c>
      <c r="F8" s="17" t="str">
        <f t="shared" si="5"/>
        <v>7-12</v>
      </c>
      <c r="G8" t="str">
        <f>TRIM('Oil download - barchart'!B8)</f>
        <v>99.81s</v>
      </c>
      <c r="H8">
        <f t="shared" si="1"/>
        <v>99.81</v>
      </c>
      <c r="J8">
        <f t="shared" si="2"/>
        <v>6</v>
      </c>
      <c r="L8" t="str">
        <f t="shared" si="3"/>
        <v>99.81</v>
      </c>
    </row>
    <row r="9" spans="1:12" ht="12.75">
      <c r="A9" t="str">
        <f>TRIM('Oil download - barchart'!A9)</f>
        <v>CLQ12 (Aug '12)</v>
      </c>
      <c r="C9" t="str">
        <f t="shared" si="0"/>
        <v>Q</v>
      </c>
      <c r="D9" t="str">
        <f t="shared" si="4"/>
        <v>12</v>
      </c>
      <c r="E9">
        <f>VLOOKUP(C9,'Delivery Month Codes'!$A$1:$C$13,3,FALSE)</f>
        <v>8</v>
      </c>
      <c r="F9" s="17" t="str">
        <f t="shared" si="5"/>
        <v>8-12</v>
      </c>
      <c r="G9" t="str">
        <f>TRIM('Oil download - barchart'!B9)</f>
        <v>99.82s</v>
      </c>
      <c r="H9">
        <f t="shared" si="1"/>
        <v>99.82</v>
      </c>
      <c r="J9">
        <f t="shared" si="2"/>
        <v>6</v>
      </c>
      <c r="L9" t="str">
        <f t="shared" si="3"/>
        <v>99.82</v>
      </c>
    </row>
    <row r="10" spans="1:12" ht="12.75">
      <c r="A10" t="str">
        <f>TRIM('Oil download - barchart'!A10)</f>
        <v>CLU12 (Sep '12)</v>
      </c>
      <c r="C10" t="str">
        <f t="shared" si="0"/>
        <v>U</v>
      </c>
      <c r="D10" t="str">
        <f t="shared" si="4"/>
        <v>12</v>
      </c>
      <c r="E10">
        <f>VLOOKUP(C10,'Delivery Month Codes'!$A$1:$C$13,3,FALSE)</f>
        <v>9</v>
      </c>
      <c r="F10" s="17" t="str">
        <f t="shared" si="5"/>
        <v>9-12</v>
      </c>
      <c r="G10" t="str">
        <f>TRIM('Oil download - barchart'!B10)</f>
        <v>99.77s</v>
      </c>
      <c r="H10">
        <f t="shared" si="1"/>
        <v>99.77</v>
      </c>
      <c r="J10">
        <f t="shared" si="2"/>
        <v>6</v>
      </c>
      <c r="L10" t="str">
        <f t="shared" si="3"/>
        <v>99.77</v>
      </c>
    </row>
    <row r="11" spans="1:12" ht="12.75">
      <c r="A11" t="str">
        <f>TRIM('Oil download - barchart'!A11)</f>
        <v>CLV12 (Oct '12)</v>
      </c>
      <c r="C11" t="str">
        <f t="shared" si="0"/>
        <v>V</v>
      </c>
      <c r="D11" t="str">
        <f t="shared" si="4"/>
        <v>12</v>
      </c>
      <c r="E11">
        <f>VLOOKUP(C11,'Delivery Month Codes'!$A$1:$C$13,3,FALSE)</f>
        <v>10</v>
      </c>
      <c r="F11" s="17" t="str">
        <f t="shared" si="5"/>
        <v>10-12</v>
      </c>
      <c r="G11" t="str">
        <f>TRIM('Oil download - barchart'!B11)</f>
        <v>99.68s</v>
      </c>
      <c r="H11">
        <f t="shared" si="1"/>
        <v>99.68</v>
      </c>
      <c r="J11">
        <f t="shared" si="2"/>
        <v>6</v>
      </c>
      <c r="L11" t="str">
        <f t="shared" si="3"/>
        <v>99.68</v>
      </c>
    </row>
    <row r="12" spans="1:12" ht="12.75">
      <c r="A12" t="str">
        <f>TRIM('Oil download - barchart'!A12)</f>
        <v>CLX12 (Nov '12)</v>
      </c>
      <c r="C12" t="str">
        <f t="shared" si="0"/>
        <v>X</v>
      </c>
      <c r="D12" t="str">
        <f t="shared" si="4"/>
        <v>12</v>
      </c>
      <c r="E12">
        <f>VLOOKUP(C12,'Delivery Month Codes'!$A$1:$C$13,3,FALSE)</f>
        <v>11</v>
      </c>
      <c r="F12" s="17" t="str">
        <f t="shared" si="5"/>
        <v>11-12</v>
      </c>
      <c r="G12" t="str">
        <f>TRIM('Oil download - barchart'!B12)</f>
        <v>99.59s</v>
      </c>
      <c r="H12">
        <f t="shared" si="1"/>
        <v>99.59</v>
      </c>
      <c r="J12">
        <f t="shared" si="2"/>
        <v>6</v>
      </c>
      <c r="L12" t="str">
        <f t="shared" si="3"/>
        <v>99.59</v>
      </c>
    </row>
    <row r="13" spans="1:12" ht="12.75">
      <c r="A13" t="str">
        <f>TRIM('Oil download - barchart'!A13)</f>
        <v>CLZ12 (Dec '12)</v>
      </c>
      <c r="C13" t="str">
        <f t="shared" si="0"/>
        <v>Z</v>
      </c>
      <c r="D13" t="str">
        <f t="shared" si="4"/>
        <v>12</v>
      </c>
      <c r="E13">
        <f>VLOOKUP(C13,'Delivery Month Codes'!$A$1:$C$13,3,FALSE)</f>
        <v>12</v>
      </c>
      <c r="F13" s="17" t="str">
        <f t="shared" si="5"/>
        <v>12-12</v>
      </c>
      <c r="G13" t="str">
        <f>TRIM('Oil download - barchart'!B13)</f>
        <v>99.50s</v>
      </c>
      <c r="H13">
        <f t="shared" si="1"/>
        <v>99.5</v>
      </c>
      <c r="J13">
        <f t="shared" si="2"/>
        <v>6</v>
      </c>
      <c r="L13" t="str">
        <f t="shared" si="3"/>
        <v>99.50</v>
      </c>
    </row>
    <row r="14" spans="1:12" ht="12.75">
      <c r="A14" t="str">
        <f>TRIM('Oil download - barchart'!A14)</f>
        <v>CLF13 (Jan '13)</v>
      </c>
      <c r="C14" t="str">
        <f t="shared" si="0"/>
        <v>F</v>
      </c>
      <c r="D14" t="str">
        <f t="shared" si="4"/>
        <v>13</v>
      </c>
      <c r="E14">
        <f>VLOOKUP(C14,'Delivery Month Codes'!$A$1:$C$13,3,FALSE)</f>
        <v>1</v>
      </c>
      <c r="F14" s="17" t="str">
        <f t="shared" si="5"/>
        <v>1-13</v>
      </c>
      <c r="G14" t="str">
        <f>TRIM('Oil download - barchart'!B14)</f>
        <v>99.26s</v>
      </c>
      <c r="H14">
        <f t="shared" si="1"/>
        <v>99.26</v>
      </c>
      <c r="J14">
        <f t="shared" si="2"/>
        <v>6</v>
      </c>
      <c r="L14" t="str">
        <f t="shared" si="3"/>
        <v>99.26</v>
      </c>
    </row>
    <row r="15" spans="1:12" ht="12.75">
      <c r="A15" t="str">
        <f>TRIM('Oil download - barchart'!A15)</f>
        <v>CLG13 (Feb '13)</v>
      </c>
      <c r="C15" t="str">
        <f t="shared" si="0"/>
        <v>G</v>
      </c>
      <c r="D15" t="str">
        <f t="shared" si="4"/>
        <v>13</v>
      </c>
      <c r="E15">
        <f>VLOOKUP(C15,'Delivery Month Codes'!$A$1:$C$13,3,FALSE)</f>
        <v>2</v>
      </c>
      <c r="F15" s="17" t="str">
        <f t="shared" si="5"/>
        <v>2-13</v>
      </c>
      <c r="G15" t="str">
        <f>TRIM('Oil download - barchart'!B15)</f>
        <v>99.00s</v>
      </c>
      <c r="H15">
        <f t="shared" si="1"/>
        <v>99</v>
      </c>
      <c r="J15">
        <f t="shared" si="2"/>
        <v>6</v>
      </c>
      <c r="L15" t="str">
        <f t="shared" si="3"/>
        <v>99.00</v>
      </c>
    </row>
    <row r="16" spans="1:12" ht="12.75">
      <c r="A16" t="str">
        <f>TRIM('Oil download - barchart'!A16)</f>
        <v>CLH13 (Mar '13)</v>
      </c>
      <c r="C16" t="str">
        <f t="shared" si="0"/>
        <v>H</v>
      </c>
      <c r="D16" t="str">
        <f t="shared" si="4"/>
        <v>13</v>
      </c>
      <c r="E16">
        <f>VLOOKUP(C16,'Delivery Month Codes'!$A$1:$C$13,3,FALSE)</f>
        <v>3</v>
      </c>
      <c r="F16" s="17" t="str">
        <f t="shared" si="5"/>
        <v>3-13</v>
      </c>
      <c r="G16" t="str">
        <f>TRIM('Oil download - barchart'!B16)</f>
        <v>98.72s</v>
      </c>
      <c r="H16">
        <f t="shared" si="1"/>
        <v>98.72</v>
      </c>
      <c r="J16">
        <f t="shared" si="2"/>
        <v>6</v>
      </c>
      <c r="L16" t="str">
        <f t="shared" si="3"/>
        <v>98.72</v>
      </c>
    </row>
    <row r="17" spans="1:12" ht="12.75">
      <c r="A17" t="str">
        <f>TRIM('Oil download - barchart'!A17)</f>
        <v>CLJ13 (Apr '13)</v>
      </c>
      <c r="C17" t="str">
        <f t="shared" si="0"/>
        <v>J</v>
      </c>
      <c r="D17" t="str">
        <f t="shared" si="4"/>
        <v>13</v>
      </c>
      <c r="E17">
        <f>VLOOKUP(C17,'Delivery Month Codes'!$A$1:$C$13,3,FALSE)</f>
        <v>4</v>
      </c>
      <c r="F17" s="17" t="str">
        <f t="shared" si="5"/>
        <v>4-13</v>
      </c>
      <c r="G17" t="str">
        <f>TRIM('Oil download - barchart'!B17)</f>
        <v>98.42s</v>
      </c>
      <c r="H17">
        <f t="shared" si="1"/>
        <v>98.42</v>
      </c>
      <c r="J17">
        <f t="shared" si="2"/>
        <v>6</v>
      </c>
      <c r="L17" t="str">
        <f t="shared" si="3"/>
        <v>98.42</v>
      </c>
    </row>
    <row r="18" spans="1:12" ht="12.75">
      <c r="A18" t="str">
        <f>TRIM('Oil download - barchart'!A18)</f>
        <v>CLK13 (May '13)</v>
      </c>
      <c r="C18" t="str">
        <f t="shared" si="0"/>
        <v>K</v>
      </c>
      <c r="D18" t="str">
        <f t="shared" si="4"/>
        <v>13</v>
      </c>
      <c r="E18">
        <f>VLOOKUP(C18,'Delivery Month Codes'!$A$1:$C$13,3,FALSE)</f>
        <v>5</v>
      </c>
      <c r="F18" s="17" t="str">
        <f t="shared" si="5"/>
        <v>5-13</v>
      </c>
      <c r="G18" t="str">
        <f>TRIM('Oil download - barchart'!B18)</f>
        <v>98.12s</v>
      </c>
      <c r="H18">
        <f t="shared" si="1"/>
        <v>98.12</v>
      </c>
      <c r="J18">
        <f t="shared" si="2"/>
        <v>6</v>
      </c>
      <c r="L18" t="str">
        <f t="shared" si="3"/>
        <v>98.12</v>
      </c>
    </row>
    <row r="19" spans="1:12" ht="12.75">
      <c r="A19" t="str">
        <f>TRIM('Oil download - barchart'!A19)</f>
        <v>CLM13 (Jun '13)</v>
      </c>
      <c r="C19" t="str">
        <f t="shared" si="0"/>
        <v>M</v>
      </c>
      <c r="D19" t="str">
        <f t="shared" si="4"/>
        <v>13</v>
      </c>
      <c r="E19">
        <f>VLOOKUP(C19,'Delivery Month Codes'!$A$1:$C$13,3,FALSE)</f>
        <v>6</v>
      </c>
      <c r="F19" s="17" t="str">
        <f t="shared" si="5"/>
        <v>6-13</v>
      </c>
      <c r="G19" t="str">
        <f>TRIM('Oil download - barchart'!B19)</f>
        <v>97.83s</v>
      </c>
      <c r="H19">
        <f t="shared" si="1"/>
        <v>97.83</v>
      </c>
      <c r="J19">
        <f t="shared" si="2"/>
        <v>6</v>
      </c>
      <c r="L19" t="str">
        <f t="shared" si="3"/>
        <v>97.83</v>
      </c>
    </row>
    <row r="20" spans="1:12" ht="12.75">
      <c r="A20" t="str">
        <f>TRIM('Oil download - barchart'!A20)</f>
        <v>CLN13 (Jul '13)</v>
      </c>
      <c r="C20" t="str">
        <f t="shared" si="0"/>
        <v>N</v>
      </c>
      <c r="D20" t="str">
        <f t="shared" si="4"/>
        <v>13</v>
      </c>
      <c r="E20">
        <f>VLOOKUP(C20,'Delivery Month Codes'!$A$1:$C$13,3,FALSE)</f>
        <v>7</v>
      </c>
      <c r="F20" s="17" t="str">
        <f t="shared" si="5"/>
        <v>7-13</v>
      </c>
      <c r="G20" t="str">
        <f>TRIM('Oil download - barchart'!B20)</f>
        <v>97.51s</v>
      </c>
      <c r="H20">
        <f t="shared" si="1"/>
        <v>97.51</v>
      </c>
      <c r="J20">
        <f t="shared" si="2"/>
        <v>6</v>
      </c>
      <c r="L20" t="str">
        <f t="shared" si="3"/>
        <v>97.51</v>
      </c>
    </row>
    <row r="21" spans="1:12" ht="12.75">
      <c r="A21" t="str">
        <f>TRIM('Oil download - barchart'!A21)</f>
        <v>CLQ13 (Aug '13)</v>
      </c>
      <c r="C21" t="str">
        <f t="shared" si="0"/>
        <v>Q</v>
      </c>
      <c r="D21" t="str">
        <f t="shared" si="4"/>
        <v>13</v>
      </c>
      <c r="E21">
        <f>VLOOKUP(C21,'Delivery Month Codes'!$A$1:$C$13,3,FALSE)</f>
        <v>8</v>
      </c>
      <c r="F21" s="17" t="str">
        <f t="shared" si="5"/>
        <v>8-13</v>
      </c>
      <c r="G21" t="str">
        <f>TRIM('Oil download - barchart'!B21)</f>
        <v>97.21s</v>
      </c>
      <c r="H21">
        <f t="shared" si="1"/>
        <v>97.21</v>
      </c>
      <c r="J21">
        <f t="shared" si="2"/>
        <v>6</v>
      </c>
      <c r="L21" t="str">
        <f t="shared" si="3"/>
        <v>97.21</v>
      </c>
    </row>
    <row r="22" spans="1:12" ht="12.75">
      <c r="A22" t="str">
        <f>TRIM('Oil download - barchart'!A22)</f>
        <v>CLU13 (Sep '13)</v>
      </c>
      <c r="C22" t="str">
        <f t="shared" si="0"/>
        <v>U</v>
      </c>
      <c r="D22" t="str">
        <f t="shared" si="4"/>
        <v>13</v>
      </c>
      <c r="E22">
        <f>VLOOKUP(C22,'Delivery Month Codes'!$A$1:$C$13,3,FALSE)</f>
        <v>9</v>
      </c>
      <c r="F22" s="17" t="str">
        <f t="shared" si="5"/>
        <v>9-13</v>
      </c>
      <c r="G22" t="str">
        <f>TRIM('Oil download - barchart'!B22)</f>
        <v>96.93s</v>
      </c>
      <c r="H22">
        <f t="shared" si="1"/>
        <v>96.93</v>
      </c>
      <c r="J22">
        <f t="shared" si="2"/>
        <v>6</v>
      </c>
      <c r="L22" t="str">
        <f t="shared" si="3"/>
        <v>96.93</v>
      </c>
    </row>
    <row r="23" spans="1:12" ht="12.75">
      <c r="A23" t="str">
        <f>TRIM('Oil download - barchart'!A23)</f>
        <v>CLV13 (Oct '13)</v>
      </c>
      <c r="C23" t="str">
        <f t="shared" si="0"/>
        <v>V</v>
      </c>
      <c r="D23" t="str">
        <f t="shared" si="4"/>
        <v>13</v>
      </c>
      <c r="E23">
        <f>VLOOKUP(C23,'Delivery Month Codes'!$A$1:$C$13,3,FALSE)</f>
        <v>10</v>
      </c>
      <c r="F23" s="17" t="str">
        <f t="shared" si="5"/>
        <v>10-13</v>
      </c>
      <c r="G23" t="str">
        <f>TRIM('Oil download - barchart'!B23)</f>
        <v>96.72s</v>
      </c>
      <c r="H23">
        <f t="shared" si="1"/>
        <v>96.72</v>
      </c>
      <c r="J23">
        <f t="shared" si="2"/>
        <v>6</v>
      </c>
      <c r="L23" t="str">
        <f t="shared" si="3"/>
        <v>96.72</v>
      </c>
    </row>
    <row r="24" spans="1:12" ht="12.75">
      <c r="A24" t="str">
        <f>TRIM('Oil download - barchart'!A24)</f>
        <v>CLX13 (Nov '13)</v>
      </c>
      <c r="C24" t="str">
        <f t="shared" si="0"/>
        <v>X</v>
      </c>
      <c r="D24" t="str">
        <f t="shared" si="4"/>
        <v>13</v>
      </c>
      <c r="E24">
        <f>VLOOKUP(C24,'Delivery Month Codes'!$A$1:$C$13,3,FALSE)</f>
        <v>11</v>
      </c>
      <c r="F24" s="17" t="str">
        <f t="shared" si="5"/>
        <v>11-13</v>
      </c>
      <c r="G24" t="str">
        <f>TRIM('Oil download - barchart'!B24)</f>
        <v>96.53s</v>
      </c>
      <c r="H24">
        <f t="shared" si="1"/>
        <v>96.53</v>
      </c>
      <c r="J24">
        <f t="shared" si="2"/>
        <v>6</v>
      </c>
      <c r="L24" t="str">
        <f t="shared" si="3"/>
        <v>96.53</v>
      </c>
    </row>
    <row r="25" spans="1:12" ht="12.75">
      <c r="A25" t="str">
        <f>TRIM('Oil download - barchart'!A25)</f>
        <v>CLZ13 (Dec '13)</v>
      </c>
      <c r="C25" t="str">
        <f t="shared" si="0"/>
        <v>Z</v>
      </c>
      <c r="D25" t="str">
        <f t="shared" si="4"/>
        <v>13</v>
      </c>
      <c r="E25">
        <f>VLOOKUP(C25,'Delivery Month Codes'!$A$1:$C$13,3,FALSE)</f>
        <v>12</v>
      </c>
      <c r="F25" s="17" t="str">
        <f t="shared" si="5"/>
        <v>12-13</v>
      </c>
      <c r="G25" t="str">
        <f>TRIM('Oil download - barchart'!B25)</f>
        <v>96.35s</v>
      </c>
      <c r="H25">
        <f t="shared" si="1"/>
        <v>96.35</v>
      </c>
      <c r="J25">
        <f t="shared" si="2"/>
        <v>6</v>
      </c>
      <c r="L25" t="str">
        <f t="shared" si="3"/>
        <v>96.35</v>
      </c>
    </row>
    <row r="26" spans="1:12" ht="12.75">
      <c r="A26" t="str">
        <f>TRIM('Oil download - barchart'!A26)</f>
        <v>CLF14 (Jan '14)</v>
      </c>
      <c r="C26" t="str">
        <f t="shared" si="0"/>
        <v>F</v>
      </c>
      <c r="D26" t="str">
        <f t="shared" si="4"/>
        <v>14</v>
      </c>
      <c r="E26">
        <f>VLOOKUP(C26,'Delivery Month Codes'!$A$1:$C$13,3,FALSE)</f>
        <v>1</v>
      </c>
      <c r="F26" s="17" t="str">
        <f t="shared" si="5"/>
        <v>1-14</v>
      </c>
      <c r="G26" t="str">
        <f>TRIM('Oil download - barchart'!B26)</f>
        <v>95.97s</v>
      </c>
      <c r="H26">
        <f t="shared" si="1"/>
        <v>95.97</v>
      </c>
      <c r="J26">
        <f t="shared" si="2"/>
        <v>6</v>
      </c>
      <c r="L26" t="str">
        <f t="shared" si="3"/>
        <v>95.97</v>
      </c>
    </row>
    <row r="27" spans="1:12" ht="12.75">
      <c r="A27" t="str">
        <f>TRIM('Oil download - barchart'!A27)</f>
        <v>CLG14 (Feb '14)</v>
      </c>
      <c r="C27" t="str">
        <f t="shared" si="0"/>
        <v>G</v>
      </c>
      <c r="D27" t="str">
        <f t="shared" si="4"/>
        <v>14</v>
      </c>
      <c r="E27">
        <f>VLOOKUP(C27,'Delivery Month Codes'!$A$1:$C$13,3,FALSE)</f>
        <v>2</v>
      </c>
      <c r="F27" s="17" t="str">
        <f t="shared" si="5"/>
        <v>2-14</v>
      </c>
      <c r="G27" t="str">
        <f>TRIM('Oil download - barchart'!B27)</f>
        <v>95.57s</v>
      </c>
      <c r="H27">
        <f t="shared" si="1"/>
        <v>95.57</v>
      </c>
      <c r="J27">
        <f t="shared" si="2"/>
        <v>6</v>
      </c>
      <c r="L27" t="str">
        <f t="shared" si="3"/>
        <v>95.57</v>
      </c>
    </row>
    <row r="28" spans="1:12" ht="12.75">
      <c r="A28" t="str">
        <f>TRIM('Oil download - barchart'!A28)</f>
        <v>CLH14 (Mar '14)</v>
      </c>
      <c r="C28" t="str">
        <f t="shared" si="0"/>
        <v>H</v>
      </c>
      <c r="D28" t="str">
        <f t="shared" si="4"/>
        <v>14</v>
      </c>
      <c r="E28">
        <f>VLOOKUP(C28,'Delivery Month Codes'!$A$1:$C$13,3,FALSE)</f>
        <v>3</v>
      </c>
      <c r="F28" s="17" t="str">
        <f t="shared" si="5"/>
        <v>3-14</v>
      </c>
      <c r="G28" t="str">
        <f>TRIM('Oil download - barchart'!B28)</f>
        <v>95.23s</v>
      </c>
      <c r="H28">
        <f t="shared" si="1"/>
        <v>95.23</v>
      </c>
      <c r="J28">
        <f t="shared" si="2"/>
        <v>6</v>
      </c>
      <c r="L28" t="str">
        <f t="shared" si="3"/>
        <v>95.23</v>
      </c>
    </row>
    <row r="29" spans="1:12" ht="12.75">
      <c r="A29" t="str">
        <f>TRIM('Oil download - barchart'!A29)</f>
        <v>CLJ14 (Apr '14)</v>
      </c>
      <c r="C29" t="str">
        <f t="shared" si="0"/>
        <v>J</v>
      </c>
      <c r="D29" t="str">
        <f t="shared" si="4"/>
        <v>14</v>
      </c>
      <c r="E29">
        <f>VLOOKUP(C29,'Delivery Month Codes'!$A$1:$C$13,3,FALSE)</f>
        <v>4</v>
      </c>
      <c r="F29" s="17" t="str">
        <f t="shared" si="5"/>
        <v>4-14</v>
      </c>
      <c r="G29" t="str">
        <f>TRIM('Oil download - barchart'!B29)</f>
        <v>94.91s</v>
      </c>
      <c r="H29">
        <f t="shared" si="1"/>
        <v>94.91</v>
      </c>
      <c r="J29">
        <f t="shared" si="2"/>
        <v>6</v>
      </c>
      <c r="L29" t="str">
        <f t="shared" si="3"/>
        <v>94.91</v>
      </c>
    </row>
    <row r="30" spans="1:12" ht="12.75">
      <c r="A30" t="str">
        <f>TRIM('Oil download - barchart'!A30)</f>
        <v>CLK14 (May '14)</v>
      </c>
      <c r="C30" t="str">
        <f t="shared" si="0"/>
        <v>K</v>
      </c>
      <c r="D30" t="str">
        <f t="shared" si="4"/>
        <v>14</v>
      </c>
      <c r="E30">
        <f>VLOOKUP(C30,'Delivery Month Codes'!$A$1:$C$13,3,FALSE)</f>
        <v>5</v>
      </c>
      <c r="F30" s="17" t="str">
        <f t="shared" si="5"/>
        <v>5-14</v>
      </c>
      <c r="G30" t="str">
        <f>TRIM('Oil download - barchart'!B30)</f>
        <v>94.62s</v>
      </c>
      <c r="H30">
        <f t="shared" si="1"/>
        <v>94.62</v>
      </c>
      <c r="J30">
        <f t="shared" si="2"/>
        <v>6</v>
      </c>
      <c r="L30" t="str">
        <f t="shared" si="3"/>
        <v>94.62</v>
      </c>
    </row>
    <row r="31" spans="1:12" ht="12.75">
      <c r="A31" t="str">
        <f>TRIM('Oil download - barchart'!A31)</f>
        <v>CLM14 (Jun '14)</v>
      </c>
      <c r="C31" t="str">
        <f t="shared" si="0"/>
        <v>M</v>
      </c>
      <c r="D31" t="str">
        <f t="shared" si="4"/>
        <v>14</v>
      </c>
      <c r="E31">
        <f>VLOOKUP(C31,'Delivery Month Codes'!$A$1:$C$13,3,FALSE)</f>
        <v>6</v>
      </c>
      <c r="F31" s="17" t="str">
        <f t="shared" si="5"/>
        <v>6-14</v>
      </c>
      <c r="G31" t="str">
        <f>TRIM('Oil download - barchart'!B31)</f>
        <v>94.34s</v>
      </c>
      <c r="H31">
        <f t="shared" si="1"/>
        <v>94.34</v>
      </c>
      <c r="J31">
        <f t="shared" si="2"/>
        <v>6</v>
      </c>
      <c r="L31" t="str">
        <f t="shared" si="3"/>
        <v>94.34</v>
      </c>
    </row>
    <row r="32" spans="1:12" ht="12.75">
      <c r="A32" t="str">
        <f>TRIM('Oil download - barchart'!A32)</f>
        <v>CLN14 (Jul '14)</v>
      </c>
      <c r="C32" t="str">
        <f t="shared" si="0"/>
        <v>N</v>
      </c>
      <c r="D32" t="str">
        <f t="shared" si="4"/>
        <v>14</v>
      </c>
      <c r="E32">
        <f>VLOOKUP(C32,'Delivery Month Codes'!$A$1:$C$13,3,FALSE)</f>
        <v>7</v>
      </c>
      <c r="F32" s="17" t="str">
        <f t="shared" si="5"/>
        <v>7-14</v>
      </c>
      <c r="G32" t="str">
        <f>TRIM('Oil download - barchart'!B32)</f>
        <v>94.07s</v>
      </c>
      <c r="H32">
        <f t="shared" si="1"/>
        <v>94.07</v>
      </c>
      <c r="J32">
        <f t="shared" si="2"/>
        <v>6</v>
      </c>
      <c r="L32" t="str">
        <f t="shared" si="3"/>
        <v>94.07</v>
      </c>
    </row>
    <row r="33" spans="1:12" ht="12.75">
      <c r="A33" t="str">
        <f>TRIM('Oil download - barchart'!A33)</f>
        <v>CLQ14 (Aug '14)</v>
      </c>
      <c r="C33" t="str">
        <f t="shared" si="0"/>
        <v>Q</v>
      </c>
      <c r="D33" t="str">
        <f t="shared" si="4"/>
        <v>14</v>
      </c>
      <c r="E33">
        <f>VLOOKUP(C33,'Delivery Month Codes'!$A$1:$C$13,3,FALSE)</f>
        <v>8</v>
      </c>
      <c r="F33" s="17" t="str">
        <f t="shared" si="5"/>
        <v>8-14</v>
      </c>
      <c r="G33" t="str">
        <f>TRIM('Oil download - barchart'!B33)</f>
        <v>93.83s</v>
      </c>
      <c r="H33">
        <f t="shared" si="1"/>
        <v>93.83</v>
      </c>
      <c r="J33">
        <f t="shared" si="2"/>
        <v>6</v>
      </c>
      <c r="L33" t="str">
        <f t="shared" si="3"/>
        <v>93.83</v>
      </c>
    </row>
    <row r="34" spans="1:12" ht="12.75">
      <c r="A34" t="str">
        <f>TRIM('Oil download - barchart'!A34)</f>
        <v>CLU14 (Sep '14)</v>
      </c>
      <c r="C34" t="str">
        <f t="shared" si="0"/>
        <v>U</v>
      </c>
      <c r="D34" t="str">
        <f t="shared" si="4"/>
        <v>14</v>
      </c>
      <c r="E34">
        <f>VLOOKUP(C34,'Delivery Month Codes'!$A$1:$C$13,3,FALSE)</f>
        <v>9</v>
      </c>
      <c r="F34" s="17" t="str">
        <f t="shared" si="5"/>
        <v>9-14</v>
      </c>
      <c r="G34" t="str">
        <f>TRIM('Oil download - barchart'!B34)</f>
        <v>93.60s</v>
      </c>
      <c r="H34">
        <f t="shared" si="1"/>
        <v>93.6</v>
      </c>
      <c r="J34">
        <f t="shared" si="2"/>
        <v>6</v>
      </c>
      <c r="L34" t="str">
        <f t="shared" si="3"/>
        <v>93.60</v>
      </c>
    </row>
    <row r="35" spans="1:12" ht="12.75">
      <c r="A35" t="str">
        <f>TRIM('Oil download - barchart'!A35)</f>
        <v>CLV14 (Oct '14)</v>
      </c>
      <c r="C35" t="str">
        <f t="shared" si="0"/>
        <v>V</v>
      </c>
      <c r="D35" t="str">
        <f t="shared" si="4"/>
        <v>14</v>
      </c>
      <c r="E35">
        <f>VLOOKUP(C35,'Delivery Month Codes'!$A$1:$C$13,3,FALSE)</f>
        <v>10</v>
      </c>
      <c r="F35" s="17" t="str">
        <f t="shared" si="5"/>
        <v>10-14</v>
      </c>
      <c r="G35" t="str">
        <f>TRIM('Oil download - barchart'!B35)</f>
        <v>93.38s</v>
      </c>
      <c r="H35">
        <f t="shared" si="1"/>
        <v>93.38</v>
      </c>
      <c r="J35">
        <f t="shared" si="2"/>
        <v>6</v>
      </c>
      <c r="L35" t="str">
        <f t="shared" si="3"/>
        <v>93.38</v>
      </c>
    </row>
    <row r="36" spans="1:12" ht="12.75">
      <c r="A36" t="str">
        <f>TRIM('Oil download - barchart'!A36)</f>
        <v>CLX14 (Nov '14)</v>
      </c>
      <c r="C36" t="str">
        <f t="shared" si="0"/>
        <v>X</v>
      </c>
      <c r="D36" t="str">
        <f t="shared" si="4"/>
        <v>14</v>
      </c>
      <c r="E36">
        <f>VLOOKUP(C36,'Delivery Month Codes'!$A$1:$C$13,3,FALSE)</f>
        <v>11</v>
      </c>
      <c r="F36" s="17" t="str">
        <f t="shared" si="5"/>
        <v>11-14</v>
      </c>
      <c r="G36" t="str">
        <f>TRIM('Oil download - barchart'!B36)</f>
        <v>93.17s</v>
      </c>
      <c r="H36">
        <f t="shared" si="1"/>
        <v>93.17</v>
      </c>
      <c r="J36">
        <f t="shared" si="2"/>
        <v>6</v>
      </c>
      <c r="L36" t="str">
        <f t="shared" si="3"/>
        <v>93.17</v>
      </c>
    </row>
    <row r="37" spans="1:12" ht="12.75">
      <c r="A37" t="str">
        <f>TRIM('Oil download - barchart'!A37)</f>
        <v>CLZ14 (Dec '14)</v>
      </c>
      <c r="C37" t="str">
        <f t="shared" si="0"/>
        <v>Z</v>
      </c>
      <c r="D37" t="str">
        <f t="shared" si="4"/>
        <v>14</v>
      </c>
      <c r="E37">
        <f>VLOOKUP(C37,'Delivery Month Codes'!$A$1:$C$13,3,FALSE)</f>
        <v>12</v>
      </c>
      <c r="F37" s="17" t="str">
        <f t="shared" si="5"/>
        <v>12-14</v>
      </c>
      <c r="G37" t="str">
        <f>TRIM('Oil download - barchart'!B37)</f>
        <v>92.99s</v>
      </c>
      <c r="H37">
        <f t="shared" si="1"/>
        <v>92.99</v>
      </c>
      <c r="J37">
        <f t="shared" si="2"/>
        <v>6</v>
      </c>
      <c r="L37" t="str">
        <f t="shared" si="3"/>
        <v>92.99</v>
      </c>
    </row>
    <row r="38" spans="1:12" ht="12.75">
      <c r="A38" t="str">
        <f>TRIM('Oil download - barchart'!A38)</f>
        <v>CLF15 (Jan '15)</v>
      </c>
      <c r="C38" t="str">
        <f t="shared" si="0"/>
        <v>F</v>
      </c>
      <c r="D38" t="str">
        <f t="shared" si="4"/>
        <v>15</v>
      </c>
      <c r="E38">
        <f>VLOOKUP(C38,'Delivery Month Codes'!$A$1:$C$13,3,FALSE)</f>
        <v>1</v>
      </c>
      <c r="F38" s="17" t="str">
        <f t="shared" si="5"/>
        <v>1-15</v>
      </c>
      <c r="G38" t="str">
        <f>TRIM('Oil download - barchart'!B38)</f>
        <v>92.76s</v>
      </c>
      <c r="H38">
        <f t="shared" si="1"/>
        <v>92.76</v>
      </c>
      <c r="J38">
        <f t="shared" si="2"/>
        <v>6</v>
      </c>
      <c r="L38" t="str">
        <f t="shared" si="3"/>
        <v>92.76</v>
      </c>
    </row>
    <row r="39" spans="1:12" ht="12.75">
      <c r="A39" t="str">
        <f>TRIM('Oil download - barchart'!A39)</f>
        <v>CLG15 (Feb '15)</v>
      </c>
      <c r="C39" t="str">
        <f t="shared" si="0"/>
        <v>G</v>
      </c>
      <c r="D39" t="str">
        <f t="shared" si="4"/>
        <v>15</v>
      </c>
      <c r="E39">
        <f>VLOOKUP(C39,'Delivery Month Codes'!$A$1:$C$13,3,FALSE)</f>
        <v>2</v>
      </c>
      <c r="F39" s="17" t="str">
        <f t="shared" si="5"/>
        <v>2-15</v>
      </c>
      <c r="G39" t="str">
        <f>TRIM('Oil download - barchart'!B39)</f>
        <v>92.54s</v>
      </c>
      <c r="H39">
        <f t="shared" si="1"/>
        <v>92.54</v>
      </c>
      <c r="J39">
        <f t="shared" si="2"/>
        <v>6</v>
      </c>
      <c r="L39" t="str">
        <f t="shared" si="3"/>
        <v>92.54</v>
      </c>
    </row>
    <row r="40" spans="1:12" ht="12.75">
      <c r="A40" t="str">
        <f>TRIM('Oil download - barchart'!A40)</f>
        <v>CLH15 (Mar '15)</v>
      </c>
      <c r="C40" t="str">
        <f t="shared" si="0"/>
        <v>H</v>
      </c>
      <c r="D40" t="str">
        <f t="shared" si="4"/>
        <v>15</v>
      </c>
      <c r="E40">
        <f>VLOOKUP(C40,'Delivery Month Codes'!$A$1:$C$13,3,FALSE)</f>
        <v>3</v>
      </c>
      <c r="F40" s="17" t="str">
        <f t="shared" si="5"/>
        <v>3-15</v>
      </c>
      <c r="G40" t="str">
        <f>TRIM('Oil download - barchart'!B40)</f>
        <v>92.32s</v>
      </c>
      <c r="H40">
        <f t="shared" si="1"/>
        <v>92.32</v>
      </c>
      <c r="J40">
        <f t="shared" si="2"/>
        <v>6</v>
      </c>
      <c r="L40" t="str">
        <f t="shared" si="3"/>
        <v>92.32</v>
      </c>
    </row>
    <row r="41" spans="1:12" ht="12.75">
      <c r="A41" t="str">
        <f>TRIM('Oil download - barchart'!A41)</f>
        <v>CLJ15 (Apr '15)</v>
      </c>
      <c r="C41" t="str">
        <f t="shared" si="0"/>
        <v>J</v>
      </c>
      <c r="D41" t="str">
        <f t="shared" si="4"/>
        <v>15</v>
      </c>
      <c r="E41">
        <f>VLOOKUP(C41,'Delivery Month Codes'!$A$1:$C$13,3,FALSE)</f>
        <v>4</v>
      </c>
      <c r="F41" s="17" t="str">
        <f t="shared" si="5"/>
        <v>4-15</v>
      </c>
      <c r="G41" t="str">
        <f>TRIM('Oil download - barchart'!B41)</f>
        <v>92.11s</v>
      </c>
      <c r="H41">
        <f t="shared" si="1"/>
        <v>92.11</v>
      </c>
      <c r="J41">
        <f t="shared" si="2"/>
        <v>6</v>
      </c>
      <c r="L41" t="str">
        <f t="shared" si="3"/>
        <v>92.11</v>
      </c>
    </row>
    <row r="42" spans="1:12" ht="12.75">
      <c r="A42" t="str">
        <f>TRIM('Oil download - barchart'!A42)</f>
        <v>CLK15 (May '15)</v>
      </c>
      <c r="C42" t="str">
        <f t="shared" si="0"/>
        <v>K</v>
      </c>
      <c r="D42" t="str">
        <f t="shared" si="4"/>
        <v>15</v>
      </c>
      <c r="E42">
        <f>VLOOKUP(C42,'Delivery Month Codes'!$A$1:$C$13,3,FALSE)</f>
        <v>5</v>
      </c>
      <c r="F42" s="17" t="str">
        <f t="shared" si="5"/>
        <v>5-15</v>
      </c>
      <c r="G42" t="str">
        <f>TRIM('Oil download - barchart'!B42)</f>
        <v>91.91s</v>
      </c>
      <c r="H42">
        <f t="shared" si="1"/>
        <v>91.91</v>
      </c>
      <c r="J42">
        <f t="shared" si="2"/>
        <v>6</v>
      </c>
      <c r="L42" t="str">
        <f t="shared" si="3"/>
        <v>91.91</v>
      </c>
    </row>
    <row r="43" spans="1:12" ht="12.75">
      <c r="A43" t="str">
        <f>TRIM('Oil download - barchart'!A43)</f>
        <v>CLM15 (Jun '15)</v>
      </c>
      <c r="C43" t="str">
        <f t="shared" si="0"/>
        <v>M</v>
      </c>
      <c r="D43" t="str">
        <f t="shared" si="4"/>
        <v>15</v>
      </c>
      <c r="E43">
        <f>VLOOKUP(C43,'Delivery Month Codes'!$A$1:$C$13,3,FALSE)</f>
        <v>6</v>
      </c>
      <c r="F43" s="17" t="str">
        <f t="shared" si="5"/>
        <v>6-15</v>
      </c>
      <c r="G43" t="str">
        <f>TRIM('Oil download - barchart'!B43)</f>
        <v>91.72s</v>
      </c>
      <c r="H43">
        <f t="shared" si="1"/>
        <v>91.72</v>
      </c>
      <c r="J43">
        <f t="shared" si="2"/>
        <v>6</v>
      </c>
      <c r="L43" t="str">
        <f t="shared" si="3"/>
        <v>91.72</v>
      </c>
    </row>
    <row r="44" spans="1:12" ht="12.75">
      <c r="A44" t="str">
        <f>TRIM('Oil download - barchart'!A44)</f>
        <v>CLN15 (Jul '15)</v>
      </c>
      <c r="C44" t="str">
        <f t="shared" si="0"/>
        <v>N</v>
      </c>
      <c r="D44" t="str">
        <f t="shared" si="4"/>
        <v>15</v>
      </c>
      <c r="E44">
        <f>VLOOKUP(C44,'Delivery Month Codes'!$A$1:$C$13,3,FALSE)</f>
        <v>7</v>
      </c>
      <c r="F44" s="17" t="str">
        <f t="shared" si="5"/>
        <v>7-15</v>
      </c>
      <c r="G44" t="str">
        <f>TRIM('Oil download - barchart'!B44)</f>
        <v>91.55s</v>
      </c>
      <c r="H44">
        <f t="shared" si="1"/>
        <v>91.55</v>
      </c>
      <c r="J44">
        <f t="shared" si="2"/>
        <v>6</v>
      </c>
      <c r="L44" t="str">
        <f t="shared" si="3"/>
        <v>91.55</v>
      </c>
    </row>
    <row r="45" spans="1:12" ht="12.75">
      <c r="A45" t="str">
        <f>TRIM('Oil download - barchart'!A45)</f>
        <v>CLQ15 (Aug '15)</v>
      </c>
      <c r="C45" t="str">
        <f t="shared" si="0"/>
        <v>Q</v>
      </c>
      <c r="D45" t="str">
        <f t="shared" si="4"/>
        <v>15</v>
      </c>
      <c r="E45">
        <f>VLOOKUP(C45,'Delivery Month Codes'!$A$1:$C$13,3,FALSE)</f>
        <v>8</v>
      </c>
      <c r="F45" s="17" t="str">
        <f t="shared" si="5"/>
        <v>8-15</v>
      </c>
      <c r="G45" t="str">
        <f>TRIM('Oil download - barchart'!B45)</f>
        <v>91.39s</v>
      </c>
      <c r="H45">
        <f t="shared" si="1"/>
        <v>91.39</v>
      </c>
      <c r="J45">
        <f t="shared" si="2"/>
        <v>6</v>
      </c>
      <c r="L45" t="str">
        <f t="shared" si="3"/>
        <v>91.39</v>
      </c>
    </row>
    <row r="46" spans="1:12" ht="12.75">
      <c r="A46" t="str">
        <f>TRIM('Oil download - barchart'!A46)</f>
        <v>CLU15 (Sep '15)</v>
      </c>
      <c r="C46" t="str">
        <f t="shared" si="0"/>
        <v>U</v>
      </c>
      <c r="D46" t="str">
        <f t="shared" si="4"/>
        <v>15</v>
      </c>
      <c r="E46">
        <f>VLOOKUP(C46,'Delivery Month Codes'!$A$1:$C$13,3,FALSE)</f>
        <v>9</v>
      </c>
      <c r="F46" s="17" t="str">
        <f t="shared" si="5"/>
        <v>9-15</v>
      </c>
      <c r="G46" t="str">
        <f>TRIM('Oil download - barchart'!B46)</f>
        <v>91.24s</v>
      </c>
      <c r="H46">
        <f t="shared" si="1"/>
        <v>91.24</v>
      </c>
      <c r="J46">
        <f t="shared" si="2"/>
        <v>6</v>
      </c>
      <c r="L46" t="str">
        <f t="shared" si="3"/>
        <v>91.24</v>
      </c>
    </row>
    <row r="47" spans="1:12" ht="12.75">
      <c r="A47" t="str">
        <f>TRIM('Oil download - barchart'!A47)</f>
        <v>CLV15 (Oct '15)</v>
      </c>
      <c r="C47" t="str">
        <f t="shared" si="0"/>
        <v>V</v>
      </c>
      <c r="D47" t="str">
        <f t="shared" si="4"/>
        <v>15</v>
      </c>
      <c r="E47">
        <f>VLOOKUP(C47,'Delivery Month Codes'!$A$1:$C$13,3,FALSE)</f>
        <v>10</v>
      </c>
      <c r="F47" s="17" t="str">
        <f t="shared" si="5"/>
        <v>10-15</v>
      </c>
      <c r="G47" t="str">
        <f>TRIM('Oil download - barchart'!B47)</f>
        <v>91.09s</v>
      </c>
      <c r="H47">
        <f t="shared" si="1"/>
        <v>91.09</v>
      </c>
      <c r="J47">
        <f t="shared" si="2"/>
        <v>6</v>
      </c>
      <c r="L47" t="str">
        <f t="shared" si="3"/>
        <v>91.09</v>
      </c>
    </row>
    <row r="48" spans="1:12" ht="12.75">
      <c r="A48" t="str">
        <f>TRIM('Oil download - barchart'!A48)</f>
        <v>CLX15 (Nov '15)</v>
      </c>
      <c r="C48" t="str">
        <f t="shared" si="0"/>
        <v>X</v>
      </c>
      <c r="D48" t="str">
        <f t="shared" si="4"/>
        <v>15</v>
      </c>
      <c r="E48">
        <f>VLOOKUP(C48,'Delivery Month Codes'!$A$1:$C$13,3,FALSE)</f>
        <v>11</v>
      </c>
      <c r="F48" s="17" t="str">
        <f t="shared" si="5"/>
        <v>11-15</v>
      </c>
      <c r="G48" t="str">
        <f>TRIM('Oil download - barchart'!B48)</f>
        <v>90.95s</v>
      </c>
      <c r="H48">
        <f t="shared" si="1"/>
        <v>90.95</v>
      </c>
      <c r="J48">
        <f t="shared" si="2"/>
        <v>6</v>
      </c>
      <c r="L48" t="str">
        <f t="shared" si="3"/>
        <v>90.95</v>
      </c>
    </row>
    <row r="49" spans="1:12" ht="12.75">
      <c r="A49" t="str">
        <f>TRIM('Oil download - barchart'!A49)</f>
        <v>CLZ15 (Dec '15)</v>
      </c>
      <c r="C49" t="str">
        <f t="shared" si="0"/>
        <v>Z</v>
      </c>
      <c r="D49" t="str">
        <f t="shared" si="4"/>
        <v>15</v>
      </c>
      <c r="E49">
        <f>VLOOKUP(C49,'Delivery Month Codes'!$A$1:$C$13,3,FALSE)</f>
        <v>12</v>
      </c>
      <c r="F49" s="17" t="str">
        <f t="shared" si="5"/>
        <v>12-15</v>
      </c>
      <c r="G49" t="str">
        <f>TRIM('Oil download - barchart'!B49)</f>
        <v>90.82s</v>
      </c>
      <c r="H49">
        <f t="shared" si="1"/>
        <v>90.82</v>
      </c>
      <c r="J49">
        <f t="shared" si="2"/>
        <v>6</v>
      </c>
      <c r="L49" t="str">
        <f t="shared" si="3"/>
        <v>90.82</v>
      </c>
    </row>
    <row r="50" spans="1:12" ht="12.75">
      <c r="A50" t="str">
        <f>TRIM('Oil download - barchart'!A50)</f>
        <v>CLF16 (Jan '16)</v>
      </c>
      <c r="C50" t="str">
        <f t="shared" si="0"/>
        <v>F</v>
      </c>
      <c r="D50" t="str">
        <f t="shared" si="4"/>
        <v>16</v>
      </c>
      <c r="E50">
        <f>VLOOKUP(C50,'Delivery Month Codes'!$A$1:$C$13,3,FALSE)</f>
        <v>1</v>
      </c>
      <c r="F50" s="17" t="str">
        <f t="shared" si="5"/>
        <v>1-16</v>
      </c>
      <c r="G50" t="str">
        <f>TRIM('Oil download - barchart'!B50)</f>
        <v>90.71s</v>
      </c>
      <c r="H50">
        <f t="shared" si="1"/>
        <v>90.71</v>
      </c>
      <c r="J50">
        <f t="shared" si="2"/>
        <v>6</v>
      </c>
      <c r="L50" t="str">
        <f t="shared" si="3"/>
        <v>90.71</v>
      </c>
    </row>
    <row r="51" spans="1:12" ht="12.75">
      <c r="A51" t="str">
        <f>TRIM('Oil download - barchart'!A51)</f>
        <v>CLG16 (Feb '16)</v>
      </c>
      <c r="C51" t="str">
        <f t="shared" si="0"/>
        <v>G</v>
      </c>
      <c r="D51" t="str">
        <f t="shared" si="4"/>
        <v>16</v>
      </c>
      <c r="E51">
        <f>VLOOKUP(C51,'Delivery Month Codes'!$A$1:$C$13,3,FALSE)</f>
        <v>2</v>
      </c>
      <c r="F51" s="17" t="str">
        <f t="shared" si="5"/>
        <v>2-16</v>
      </c>
      <c r="G51" t="str">
        <f>TRIM('Oil download - barchart'!B51)</f>
        <v>90.61s</v>
      </c>
      <c r="H51">
        <f t="shared" si="1"/>
        <v>90.61</v>
      </c>
      <c r="J51">
        <f t="shared" si="2"/>
        <v>6</v>
      </c>
      <c r="L51" t="str">
        <f t="shared" si="3"/>
        <v>90.61</v>
      </c>
    </row>
    <row r="52" spans="1:12" ht="12.75">
      <c r="A52" t="str">
        <f>TRIM('Oil download - barchart'!A52)</f>
        <v>CLH16 (Mar '16)</v>
      </c>
      <c r="C52" t="str">
        <f t="shared" si="0"/>
        <v>H</v>
      </c>
      <c r="D52" t="str">
        <f t="shared" si="4"/>
        <v>16</v>
      </c>
      <c r="E52">
        <f>VLOOKUP(C52,'Delivery Month Codes'!$A$1:$C$13,3,FALSE)</f>
        <v>3</v>
      </c>
      <c r="F52" s="17" t="str">
        <f t="shared" si="5"/>
        <v>3-16</v>
      </c>
      <c r="G52" t="str">
        <f>TRIM('Oil download - barchart'!B52)</f>
        <v>90.52s</v>
      </c>
      <c r="H52">
        <f t="shared" si="1"/>
        <v>90.52</v>
      </c>
      <c r="J52">
        <f t="shared" si="2"/>
        <v>6</v>
      </c>
      <c r="L52" t="str">
        <f t="shared" si="3"/>
        <v>90.52</v>
      </c>
    </row>
    <row r="53" spans="1:12" ht="12.75">
      <c r="A53" t="str">
        <f>TRIM('Oil download - barchart'!A53)</f>
        <v>CLJ16 (Apr '16)</v>
      </c>
      <c r="C53" t="str">
        <f t="shared" si="0"/>
        <v>J</v>
      </c>
      <c r="D53" t="str">
        <f t="shared" si="4"/>
        <v>16</v>
      </c>
      <c r="E53">
        <f>VLOOKUP(C53,'Delivery Month Codes'!$A$1:$C$13,3,FALSE)</f>
        <v>4</v>
      </c>
      <c r="F53" s="17" t="str">
        <f t="shared" si="5"/>
        <v>4-16</v>
      </c>
      <c r="G53" t="str">
        <f>TRIM('Oil download - barchart'!B53)</f>
        <v>90.43s</v>
      </c>
      <c r="H53">
        <f t="shared" si="1"/>
        <v>90.43</v>
      </c>
      <c r="J53">
        <f t="shared" si="2"/>
        <v>6</v>
      </c>
      <c r="L53" t="str">
        <f t="shared" si="3"/>
        <v>90.43</v>
      </c>
    </row>
    <row r="54" spans="1:12" ht="12.75">
      <c r="A54" t="str">
        <f>TRIM('Oil download - barchart'!A54)</f>
        <v>CLK16 (May '16)</v>
      </c>
      <c r="C54" t="str">
        <f t="shared" si="0"/>
        <v>K</v>
      </c>
      <c r="D54" t="str">
        <f t="shared" si="4"/>
        <v>16</v>
      </c>
      <c r="E54">
        <f>VLOOKUP(C54,'Delivery Month Codes'!$A$1:$C$13,3,FALSE)</f>
        <v>5</v>
      </c>
      <c r="F54" s="17" t="str">
        <f t="shared" si="5"/>
        <v>5-16</v>
      </c>
      <c r="G54" t="str">
        <f>TRIM('Oil download - barchart'!B54)</f>
        <v>90.34s</v>
      </c>
      <c r="H54">
        <f t="shared" si="1"/>
        <v>90.34</v>
      </c>
      <c r="J54">
        <f t="shared" si="2"/>
        <v>6</v>
      </c>
      <c r="L54" t="str">
        <f t="shared" si="3"/>
        <v>90.34</v>
      </c>
    </row>
    <row r="55" spans="1:12" ht="12.75">
      <c r="A55" t="str">
        <f>TRIM('Oil download - barchart'!A55)</f>
        <v>CLM16 (Jun '16)</v>
      </c>
      <c r="C55" t="str">
        <f t="shared" si="0"/>
        <v>M</v>
      </c>
      <c r="D55" t="str">
        <f t="shared" si="4"/>
        <v>16</v>
      </c>
      <c r="E55">
        <f>VLOOKUP(C55,'Delivery Month Codes'!$A$1:$C$13,3,FALSE)</f>
        <v>6</v>
      </c>
      <c r="F55" s="17" t="str">
        <f t="shared" si="5"/>
        <v>6-16</v>
      </c>
      <c r="G55" t="str">
        <f>TRIM('Oil download - barchart'!B55)</f>
        <v>90.25s</v>
      </c>
      <c r="H55">
        <f t="shared" si="1"/>
        <v>90.25</v>
      </c>
      <c r="J55">
        <f t="shared" si="2"/>
        <v>6</v>
      </c>
      <c r="L55" t="str">
        <f t="shared" si="3"/>
        <v>90.25</v>
      </c>
    </row>
    <row r="56" spans="1:12" ht="12.75">
      <c r="A56" t="str">
        <f>TRIM('Oil download - barchart'!A56)</f>
        <v>CLN16 (Jul '16)</v>
      </c>
      <c r="C56" t="str">
        <f t="shared" si="0"/>
        <v>N</v>
      </c>
      <c r="D56" t="str">
        <f t="shared" si="4"/>
        <v>16</v>
      </c>
      <c r="E56">
        <f>VLOOKUP(C56,'Delivery Month Codes'!$A$1:$C$13,3,FALSE)</f>
        <v>7</v>
      </c>
      <c r="F56" s="17" t="str">
        <f t="shared" si="5"/>
        <v>7-16</v>
      </c>
      <c r="G56" t="str">
        <f>TRIM('Oil download - barchart'!B56)</f>
        <v>90.17s</v>
      </c>
      <c r="H56">
        <f t="shared" si="1"/>
        <v>90.17</v>
      </c>
      <c r="J56">
        <f t="shared" si="2"/>
        <v>6</v>
      </c>
      <c r="L56" t="str">
        <f t="shared" si="3"/>
        <v>90.17</v>
      </c>
    </row>
    <row r="57" spans="1:12" ht="12.75">
      <c r="A57" t="str">
        <f>TRIM('Oil download - barchart'!A57)</f>
        <v>CLQ16 (Aug '16)</v>
      </c>
      <c r="C57" t="str">
        <f t="shared" si="0"/>
        <v>Q</v>
      </c>
      <c r="D57" t="str">
        <f t="shared" si="4"/>
        <v>16</v>
      </c>
      <c r="E57">
        <f>VLOOKUP(C57,'Delivery Month Codes'!$A$1:$C$13,3,FALSE)</f>
        <v>8</v>
      </c>
      <c r="F57" s="17" t="str">
        <f t="shared" si="5"/>
        <v>8-16</v>
      </c>
      <c r="G57" t="str">
        <f>TRIM('Oil download - barchart'!B57)</f>
        <v>90.09s</v>
      </c>
      <c r="H57">
        <f t="shared" si="1"/>
        <v>90.09</v>
      </c>
      <c r="J57">
        <f t="shared" si="2"/>
        <v>6</v>
      </c>
      <c r="L57" t="str">
        <f t="shared" si="3"/>
        <v>90.09</v>
      </c>
    </row>
    <row r="58" spans="1:12" ht="12.75">
      <c r="A58" t="str">
        <f>TRIM('Oil download - barchart'!A58)</f>
        <v>CLU16 (Sep '16)</v>
      </c>
      <c r="C58" t="str">
        <f t="shared" si="0"/>
        <v>U</v>
      </c>
      <c r="D58" t="str">
        <f t="shared" si="4"/>
        <v>16</v>
      </c>
      <c r="E58">
        <f>VLOOKUP(C58,'Delivery Month Codes'!$A$1:$C$13,3,FALSE)</f>
        <v>9</v>
      </c>
      <c r="F58" s="17" t="str">
        <f t="shared" si="5"/>
        <v>9-16</v>
      </c>
      <c r="G58" t="str">
        <f>TRIM('Oil download - barchart'!B58)</f>
        <v>90.02s</v>
      </c>
      <c r="H58">
        <f t="shared" si="1"/>
        <v>90.02</v>
      </c>
      <c r="J58">
        <f t="shared" si="2"/>
        <v>6</v>
      </c>
      <c r="L58" t="str">
        <f t="shared" si="3"/>
        <v>90.02</v>
      </c>
    </row>
    <row r="59" spans="1:12" ht="12.75">
      <c r="A59" t="str">
        <f>TRIM('Oil download - barchart'!A59)</f>
        <v>CLV16 (Oct '16)</v>
      </c>
      <c r="C59" t="str">
        <f t="shared" si="0"/>
        <v>V</v>
      </c>
      <c r="D59" t="str">
        <f t="shared" si="4"/>
        <v>16</v>
      </c>
      <c r="E59">
        <f>VLOOKUP(C59,'Delivery Month Codes'!$A$1:$C$13,3,FALSE)</f>
        <v>10</v>
      </c>
      <c r="F59" s="17" t="str">
        <f t="shared" si="5"/>
        <v>10-16</v>
      </c>
      <c r="G59" t="str">
        <f>TRIM('Oil download - barchart'!B59)</f>
        <v>89.95s</v>
      </c>
      <c r="H59">
        <f t="shared" si="1"/>
        <v>89.95</v>
      </c>
      <c r="J59">
        <f t="shared" si="2"/>
        <v>6</v>
      </c>
      <c r="L59" t="str">
        <f t="shared" si="3"/>
        <v>89.95</v>
      </c>
    </row>
    <row r="60" spans="1:12" ht="12.75">
      <c r="A60" t="str">
        <f>TRIM('Oil download - barchart'!A60)</f>
        <v>CLX16 (Nov '16)</v>
      </c>
      <c r="C60" t="str">
        <f t="shared" si="0"/>
        <v>X</v>
      </c>
      <c r="D60" t="str">
        <f t="shared" si="4"/>
        <v>16</v>
      </c>
      <c r="E60">
        <f>VLOOKUP(C60,'Delivery Month Codes'!$A$1:$C$13,3,FALSE)</f>
        <v>11</v>
      </c>
      <c r="F60" s="17" t="str">
        <f t="shared" si="5"/>
        <v>11-16</v>
      </c>
      <c r="G60" t="str">
        <f>TRIM('Oil download - barchart'!B60)</f>
        <v>89.88s</v>
      </c>
      <c r="H60">
        <f t="shared" si="1"/>
        <v>89.88</v>
      </c>
      <c r="J60">
        <f t="shared" si="2"/>
        <v>6</v>
      </c>
      <c r="L60" t="str">
        <f t="shared" si="3"/>
        <v>89.88</v>
      </c>
    </row>
    <row r="61" spans="1:12" ht="12.75">
      <c r="A61" t="str">
        <f>TRIM('Oil download - barchart'!A61)</f>
        <v>CLZ16 (Dec '16)</v>
      </c>
      <c r="C61" t="str">
        <f t="shared" si="0"/>
        <v>Z</v>
      </c>
      <c r="D61" t="str">
        <f t="shared" si="4"/>
        <v>16</v>
      </c>
      <c r="E61">
        <f>VLOOKUP(C61,'Delivery Month Codes'!$A$1:$C$13,3,FALSE)</f>
        <v>12</v>
      </c>
      <c r="F61" s="17" t="str">
        <f t="shared" si="5"/>
        <v>12-16</v>
      </c>
      <c r="G61" t="str">
        <f>TRIM('Oil download - barchart'!B61)</f>
        <v>89.82s</v>
      </c>
      <c r="H61">
        <f t="shared" si="1"/>
        <v>89.82</v>
      </c>
      <c r="J61">
        <f t="shared" si="2"/>
        <v>6</v>
      </c>
      <c r="L61" t="str">
        <f t="shared" si="3"/>
        <v>89.82</v>
      </c>
    </row>
    <row r="62" spans="1:12" ht="12.75">
      <c r="A62" t="str">
        <f>TRIM('Oil download - barchart'!A62)</f>
        <v>CLM17 (Jun '17)</v>
      </c>
      <c r="C62" t="str">
        <f t="shared" si="0"/>
        <v>M</v>
      </c>
      <c r="D62" t="str">
        <f t="shared" si="4"/>
        <v>17</v>
      </c>
      <c r="E62">
        <f>VLOOKUP(C62,'Delivery Month Codes'!$A$1:$C$13,3,FALSE)</f>
        <v>6</v>
      </c>
      <c r="F62" s="17" t="str">
        <f t="shared" si="5"/>
        <v>6-17</v>
      </c>
      <c r="G62" t="str">
        <f>TRIM('Oil download - barchart'!B62)</f>
        <v>89.82s</v>
      </c>
      <c r="H62">
        <f t="shared" si="1"/>
        <v>89.82</v>
      </c>
      <c r="J62">
        <f t="shared" si="2"/>
        <v>6</v>
      </c>
      <c r="L62" t="str">
        <f t="shared" si="3"/>
        <v>89.82</v>
      </c>
    </row>
    <row r="63" spans="1:12" ht="12.75">
      <c r="A63" t="str">
        <f>TRIM('Oil download - barchart'!A63)</f>
        <v>CLZ17 (Dec '17)</v>
      </c>
      <c r="C63" t="str">
        <f t="shared" si="0"/>
        <v>Z</v>
      </c>
      <c r="D63" t="str">
        <f t="shared" si="4"/>
        <v>17</v>
      </c>
      <c r="E63">
        <f>VLOOKUP(C63,'Delivery Month Codes'!$A$1:$C$13,3,FALSE)</f>
        <v>12</v>
      </c>
      <c r="F63" s="17" t="str">
        <f t="shared" si="5"/>
        <v>12-17</v>
      </c>
      <c r="G63" t="str">
        <f>TRIM('Oil download - barchart'!B63)</f>
        <v>89.86s</v>
      </c>
      <c r="H63">
        <f t="shared" si="1"/>
        <v>89.86</v>
      </c>
      <c r="J63">
        <f t="shared" si="2"/>
        <v>6</v>
      </c>
      <c r="L63" t="str">
        <f t="shared" si="3"/>
        <v>89.86</v>
      </c>
    </row>
    <row r="64" spans="1:12" ht="12.75">
      <c r="A64" t="str">
        <f>TRIM('Oil download - barchart'!A64)</f>
        <v>CLM18 (Jun '18)</v>
      </c>
      <c r="C64" t="str">
        <f t="shared" si="0"/>
        <v>M</v>
      </c>
      <c r="D64" t="str">
        <f t="shared" si="4"/>
        <v>18</v>
      </c>
      <c r="E64">
        <f>VLOOKUP(C64,'Delivery Month Codes'!$A$1:$C$13,3,FALSE)</f>
        <v>6</v>
      </c>
      <c r="F64" s="17" t="str">
        <f t="shared" si="5"/>
        <v>6-18</v>
      </c>
      <c r="G64" t="str">
        <f>TRIM('Oil download - barchart'!B64)</f>
        <v>90.06s</v>
      </c>
      <c r="H64">
        <f t="shared" si="1"/>
        <v>90.06</v>
      </c>
      <c r="J64">
        <f t="shared" si="2"/>
        <v>6</v>
      </c>
      <c r="L64" t="str">
        <f t="shared" si="3"/>
        <v>90.06</v>
      </c>
    </row>
    <row r="65" spans="1:12" ht="12.75">
      <c r="A65" t="str">
        <f>TRIM('Oil download - barchart'!A65)</f>
        <v>CLZ18 (Dec '18)</v>
      </c>
      <c r="C65" t="str">
        <f t="shared" si="0"/>
        <v>Z</v>
      </c>
      <c r="D65" t="str">
        <f t="shared" si="4"/>
        <v>18</v>
      </c>
      <c r="E65">
        <f>VLOOKUP(C65,'Delivery Month Codes'!$A$1:$C$13,3,FALSE)</f>
        <v>12</v>
      </c>
      <c r="F65" s="17" t="str">
        <f t="shared" si="5"/>
        <v>12-18</v>
      </c>
      <c r="G65" t="str">
        <f>TRIM('Oil download - barchart'!B65)</f>
        <v>90.27s</v>
      </c>
      <c r="H65">
        <f t="shared" si="1"/>
        <v>90.27</v>
      </c>
      <c r="J65">
        <f t="shared" si="2"/>
        <v>6</v>
      </c>
      <c r="L65" t="str">
        <f t="shared" si="3"/>
        <v>90.27</v>
      </c>
    </row>
    <row r="66" spans="1:12" ht="12.75">
      <c r="A66" t="str">
        <f>TRIM('Oil download - barchart'!A66)</f>
        <v>CLM19 (Jun '19)</v>
      </c>
      <c r="C66" t="str">
        <f t="shared" si="0"/>
        <v>M</v>
      </c>
      <c r="D66" t="str">
        <f t="shared" si="4"/>
        <v>19</v>
      </c>
      <c r="E66">
        <f>VLOOKUP(C66,'Delivery Month Codes'!$A$1:$C$13,3,FALSE)</f>
        <v>6</v>
      </c>
      <c r="F66" s="17" t="str">
        <f t="shared" si="5"/>
        <v>6-19</v>
      </c>
      <c r="G66" t="str">
        <f>TRIM('Oil download - barchart'!B66)</f>
        <v>90.63s</v>
      </c>
      <c r="H66">
        <f t="shared" si="1"/>
        <v>90.63</v>
      </c>
      <c r="J66">
        <f t="shared" si="2"/>
        <v>6</v>
      </c>
      <c r="L66" t="str">
        <f t="shared" si="3"/>
        <v>90.63</v>
      </c>
    </row>
    <row r="67" spans="1:12" ht="12.75">
      <c r="A67" t="str">
        <f>TRIM('Oil download - barchart'!A67)</f>
        <v>CLZ19 (Dec '19)</v>
      </c>
      <c r="C67" t="str">
        <f>RIGHT(LEFT(A67,3),1)</f>
        <v>Z</v>
      </c>
      <c r="D67" t="str">
        <f>LEFT(RIGHT(A67,3),2)</f>
        <v>19</v>
      </c>
      <c r="E67">
        <f>VLOOKUP(C67,'Delivery Month Codes'!$A$1:$C$13,3,FALSE)</f>
        <v>12</v>
      </c>
      <c r="F67" s="17" t="str">
        <f>CONCATENATE(E67,"-",D67)</f>
        <v>12-19</v>
      </c>
      <c r="G67" t="str">
        <f>TRIM('Oil download - barchart'!B67)</f>
        <v>90.99s</v>
      </c>
      <c r="H67">
        <f>VALUE(L67)</f>
        <v>90.99</v>
      </c>
      <c r="J67">
        <f>LEN(G67)</f>
        <v>6</v>
      </c>
      <c r="L67" t="str">
        <f>IF(RIGHT(G67,1)="s",LEFT(G67,J67-1),G67)</f>
        <v>90.99</v>
      </c>
    </row>
    <row r="68" ht="12.75">
      <c r="A68">
        <f>TRIM('Oil download - barchart'!A72)</f>
      </c>
    </row>
    <row r="69" ht="12.75">
      <c r="A69">
        <f>TRIM('Oil download - barchart'!A73)</f>
      </c>
    </row>
    <row r="70" ht="12.75">
      <c r="A70">
        <f>TRIM('Oil download - barchart'!A74)</f>
      </c>
    </row>
    <row r="71" ht="12.75">
      <c r="A71">
        <f>TRIM('Oil download - barchart'!A75)</f>
      </c>
    </row>
    <row r="72" ht="12.75">
      <c r="A72">
        <f>TRIM('Oil download - barchart'!A76)</f>
      </c>
    </row>
    <row r="73" ht="12.75">
      <c r="A73">
        <f>TRIM('Oil download - barchart'!A77)</f>
      </c>
    </row>
    <row r="74" ht="12.75">
      <c r="A74">
        <f>TRIM('Oil download - barchart'!A78)</f>
      </c>
    </row>
    <row r="75" ht="12.75">
      <c r="A75">
        <f>TRIM('Oil download - barchart'!A79)</f>
      </c>
    </row>
    <row r="76" ht="12.75">
      <c r="A76">
        <f>TRIM('Oil download - barchart'!A80)</f>
      </c>
    </row>
    <row r="77" ht="12.75">
      <c r="A77">
        <f>TRIM('Oil download - barchart'!A81)</f>
      </c>
    </row>
    <row r="78" ht="12.75">
      <c r="A78">
        <f>TRIM('Oil download - barchart'!A82)</f>
      </c>
    </row>
    <row r="79" ht="12.75">
      <c r="A79">
        <f>TRIM('Oil download - barchart'!A83)</f>
      </c>
    </row>
    <row r="80" ht="12.75">
      <c r="A80">
        <f>TRIM('Oil download - barchart'!A84)</f>
      </c>
    </row>
    <row r="81" ht="12.75">
      <c r="A81">
        <f>TRIM('Oil download - barchart'!A85)</f>
      </c>
    </row>
    <row r="82" ht="12.75">
      <c r="A82">
        <f>TRIM('Oil download - barchart'!A86)</f>
      </c>
    </row>
    <row r="83" ht="12.75">
      <c r="A83">
        <f>TRIM('Oil download - barchart'!A87)</f>
      </c>
    </row>
    <row r="84" ht="12.75">
      <c r="A84">
        <f>TRIM('Oil download - barchart'!A88)</f>
      </c>
    </row>
    <row r="85" ht="12.75">
      <c r="A85">
        <f>TRIM('Oil download - barchart'!A89)</f>
      </c>
    </row>
    <row r="86" ht="12.75">
      <c r="A86">
        <f>TRIM('Oil download - barchart'!A90)</f>
      </c>
    </row>
    <row r="87" ht="12.75">
      <c r="A87">
        <f>TRIM('Oil download - barchart'!A91)</f>
      </c>
    </row>
    <row r="88" ht="12.75">
      <c r="A88">
        <f>TRIM('Oil download - barchart'!A92)</f>
      </c>
    </row>
    <row r="89" ht="12.75">
      <c r="A89">
        <f>TRIM('Oil download - barchart'!A93)</f>
      </c>
    </row>
    <row r="90" ht="12.75">
      <c r="A90">
        <f>TRIM('Oil download - barchart'!A94)</f>
      </c>
    </row>
    <row r="91" ht="12.75">
      <c r="A91">
        <f>TRIM('Oil download - barchart'!A95)</f>
      </c>
    </row>
    <row r="92" ht="12.75">
      <c r="A92">
        <f>TRIM('Oil download - barchart'!A96)</f>
      </c>
    </row>
    <row r="93" ht="12.75">
      <c r="A93">
        <f>TRIM('Oil download - barchart'!A97)</f>
      </c>
    </row>
    <row r="94" ht="12.75">
      <c r="A94">
        <f>TRIM('Oil download - barchart'!A98)</f>
      </c>
    </row>
    <row r="95" ht="12.75">
      <c r="A95">
        <f>TRIM('Oil download - barchart'!A99)</f>
      </c>
    </row>
    <row r="96" ht="12.75">
      <c r="A96">
        <f>TRIM('Oil download - barchart'!A100)</f>
      </c>
    </row>
    <row r="97" ht="12.75">
      <c r="A97">
        <f>TRIM('Oil download - barchart'!A101)</f>
      </c>
    </row>
    <row r="98" ht="12.75">
      <c r="A98">
        <f>TRIM('Oil download - barchart'!A102)</f>
      </c>
    </row>
    <row r="99" ht="12.75">
      <c r="A99">
        <f>TRIM('Oil download - barchart'!A103)</f>
      </c>
    </row>
    <row r="100" ht="12.75">
      <c r="A100">
        <f>TRIM('Oil download - barchart'!A104)</f>
      </c>
    </row>
    <row r="101" ht="12.75">
      <c r="A101">
        <f>TRIM('Oil download - barchart'!A105)</f>
      </c>
    </row>
    <row r="102" ht="12.75">
      <c r="A102">
        <f>TRIM('Oil download - barchart'!A106)</f>
      </c>
    </row>
    <row r="103" ht="12.75">
      <c r="A103">
        <f>TRIM('Oil download - barchart'!A107)</f>
      </c>
    </row>
    <row r="104" ht="12.75">
      <c r="A104">
        <f>TRIM('Oil download - barchart'!A108)</f>
      </c>
    </row>
    <row r="105" ht="12.75">
      <c r="A105">
        <f>TRIM('Oil download - barchart'!A109)</f>
      </c>
    </row>
    <row r="106" ht="12.75">
      <c r="A106">
        <f>TRIM('Oil download - barchart'!A110)</f>
      </c>
    </row>
    <row r="107" ht="12.75">
      <c r="A107">
        <f>TRIM('Oil download - barchart'!A111)</f>
      </c>
    </row>
    <row r="108" ht="12.75">
      <c r="A108">
        <f>TRIM('Oil download - barchart'!A112)</f>
      </c>
    </row>
    <row r="109" ht="12.75">
      <c r="A109">
        <f>TRIM('Oil download - barchart'!A113)</f>
      </c>
    </row>
    <row r="110" ht="12.75">
      <c r="A110">
        <f>TRIM('Oil download - barchart'!A114)</f>
      </c>
    </row>
    <row r="111" ht="12.75">
      <c r="A111">
        <f>TRIM('Oil download - barchart'!A115)</f>
      </c>
    </row>
    <row r="112" ht="12.75">
      <c r="A112">
        <f>TRIM('Oil download - barchart'!A116)</f>
      </c>
    </row>
    <row r="113" ht="12.75">
      <c r="A113">
        <f>TRIM('Oil download - barchart'!A117)</f>
      </c>
    </row>
    <row r="114" ht="12.75">
      <c r="A114">
        <f>TRIM('Oil download - barchart'!A118)</f>
      </c>
    </row>
    <row r="115" ht="12.75">
      <c r="A115">
        <f>TRIM('Oil download - barchart'!A119)</f>
      </c>
    </row>
    <row r="116" ht="12.75">
      <c r="A116">
        <f>TRIM('Oil download - barchart'!A120)</f>
      </c>
    </row>
    <row r="117" ht="12.75">
      <c r="A117">
        <f>TRIM('Oil download - barchart'!A121)</f>
      </c>
    </row>
    <row r="118" ht="12.75">
      <c r="A118">
        <f>TRIM('Oil download - barchart'!A122)</f>
      </c>
    </row>
    <row r="119" ht="12.75">
      <c r="A119">
        <f>TRIM('Oil download - barchart'!A123)</f>
      </c>
    </row>
    <row r="120" ht="12.75">
      <c r="A120">
        <f>TRIM('Oil download - barchart'!A124)</f>
      </c>
    </row>
    <row r="121" ht="12.75">
      <c r="A121">
        <f>TRIM('Oil download - barchart'!A125)</f>
      </c>
    </row>
    <row r="122" ht="12.75">
      <c r="A122">
        <f>TRIM('Oil download - barchart'!A126)</f>
      </c>
    </row>
    <row r="123" ht="12.75">
      <c r="A123">
        <f>TRIM('Oil download - barchart'!A127)</f>
      </c>
    </row>
    <row r="124" ht="12.75">
      <c r="A124">
        <f>TRIM('Oil download - barchart'!A128)</f>
      </c>
    </row>
    <row r="125" ht="12.75">
      <c r="A125">
        <f>TRIM('Oil download - barchart'!A129)</f>
      </c>
    </row>
    <row r="126" ht="12.75">
      <c r="A126">
        <f>TRIM('Oil download - barchart'!A130)</f>
      </c>
    </row>
    <row r="127" ht="12.75">
      <c r="A127">
        <f>TRIM('Oil download - barchart'!A131)</f>
      </c>
    </row>
    <row r="128" ht="12.75">
      <c r="A128">
        <f>TRIM('Oil download - barchart'!A132)</f>
      </c>
    </row>
    <row r="129" ht="12.75">
      <c r="A129">
        <f>TRIM('Oil download - barchart'!A133)</f>
      </c>
    </row>
    <row r="130" ht="12.75">
      <c r="A130">
        <f>TRIM('Oil download - barchart'!A134)</f>
      </c>
    </row>
    <row r="131" ht="12.75">
      <c r="A131">
        <f>TRIM('Oil download - barchart'!A135)</f>
      </c>
    </row>
    <row r="132" ht="12.75">
      <c r="A132">
        <f>TRIM('Oil download - barchart'!A136)</f>
      </c>
    </row>
    <row r="133" ht="12.75">
      <c r="A133">
        <f>TRIM('Oil download - barchart'!A137)</f>
      </c>
    </row>
    <row r="134" ht="12.75">
      <c r="A134">
        <f>TRIM('Oil download - barchart'!A138)</f>
      </c>
    </row>
    <row r="135" ht="12.75">
      <c r="A135">
        <f>TRIM('Oil download - barchart'!A139)</f>
      </c>
    </row>
    <row r="136" ht="12.75">
      <c r="A136">
        <f>TRIM('Oil download - barchart'!A140)</f>
      </c>
    </row>
    <row r="137" ht="12.75">
      <c r="A137">
        <f>TRIM('Oil download - barchart'!A141)</f>
      </c>
    </row>
    <row r="138" ht="12.75">
      <c r="A138">
        <f>TRIM('Oil download - barchart'!A142)</f>
      </c>
    </row>
    <row r="139" ht="12.75">
      <c r="A139">
        <f>TRIM('Oil download - barchart'!A143)</f>
      </c>
    </row>
    <row r="140" ht="12.75">
      <c r="A140">
        <f>TRIM('Oil download - barchart'!A144)</f>
      </c>
    </row>
    <row r="141" ht="12.75">
      <c r="A141">
        <f>TRIM('Oil download - barchart'!A145)</f>
      </c>
    </row>
    <row r="142" ht="12.75">
      <c r="A142">
        <f>TRIM('Oil download - barchart'!A146)</f>
      </c>
    </row>
    <row r="143" ht="12.75">
      <c r="A143">
        <f>TRIM('Oil download - barchart'!A147)</f>
      </c>
    </row>
    <row r="144" ht="12.75">
      <c r="A144">
        <f>TRIM('Oil download - barchart'!A148)</f>
      </c>
    </row>
    <row r="145" ht="12.75">
      <c r="A145">
        <f>TRIM('Oil download - barchart'!A149)</f>
      </c>
    </row>
    <row r="146" ht="12.75">
      <c r="A146">
        <f>TRIM('Oil download - barchart'!A150)</f>
      </c>
    </row>
    <row r="147" ht="12.75">
      <c r="A147">
        <f>TRIM('Oil download - barchart'!A151)</f>
      </c>
    </row>
    <row r="148" ht="12.75">
      <c r="A148">
        <f>TRIM('Oil download - barchart'!A152)</f>
      </c>
    </row>
    <row r="149" ht="12.75">
      <c r="A149">
        <f>TRIM('Oil download - barchart'!A153)</f>
      </c>
    </row>
    <row r="150" ht="12.75">
      <c r="A150">
        <f>TRIM('Oil download - barchart'!A154)</f>
      </c>
    </row>
    <row r="151" ht="12.75">
      <c r="A151">
        <f>TRIM('Oil download - barchart'!A155)</f>
      </c>
    </row>
    <row r="152" ht="12.75">
      <c r="A152">
        <f>TRIM('Oil download - barchart'!A156)</f>
      </c>
    </row>
    <row r="153" ht="12.75">
      <c r="A153">
        <f>TRIM('Oil download - barchart'!A157)</f>
      </c>
    </row>
    <row r="154" ht="12.75">
      <c r="A154">
        <f>TRIM('Oil download - barchart'!A158)</f>
      </c>
    </row>
    <row r="155" ht="12.75">
      <c r="A155">
        <f>TRIM('Oil download - barchart'!A159)</f>
      </c>
    </row>
    <row r="156" ht="12.75">
      <c r="A156">
        <f>TRIM('Oil download - barchart'!A160)</f>
      </c>
    </row>
    <row r="157" ht="12.75">
      <c r="A157">
        <f>TRIM('Oil download - barchart'!A161)</f>
      </c>
    </row>
    <row r="158" ht="12.75">
      <c r="A158">
        <f>TRIM('Oil download - barchart'!A162)</f>
      </c>
    </row>
    <row r="159" ht="12.75">
      <c r="A159">
        <f>TRIM('Oil download - barchart'!A163)</f>
      </c>
    </row>
    <row r="160" ht="12.75">
      <c r="A160">
        <f>TRIM('Oil download - barchart'!A164)</f>
      </c>
    </row>
    <row r="161" ht="12.75">
      <c r="A161">
        <f>TRIM('Oil download - barchart'!A165)</f>
      </c>
    </row>
    <row r="162" ht="12.75">
      <c r="A162">
        <f>TRIM('Oil download - barchart'!A166)</f>
      </c>
    </row>
    <row r="163" ht="12.75">
      <c r="A163">
        <f>TRIM('Oil download - barchart'!A167)</f>
      </c>
    </row>
    <row r="164" ht="12.75">
      <c r="A164">
        <f>TRIM('Oil download - barchart'!A168)</f>
      </c>
    </row>
    <row r="165" ht="12.75">
      <c r="A165">
        <f>TRIM('Oil download - barchart'!A169)</f>
      </c>
    </row>
    <row r="166" ht="12.75">
      <c r="A166">
        <f>TRIM('Oil download - barchart'!A170)</f>
      </c>
    </row>
    <row r="167" ht="12.75">
      <c r="A167">
        <f>TRIM('Oil download - barchart'!A171)</f>
      </c>
    </row>
    <row r="168" ht="12.75">
      <c r="A168">
        <f>TRIM('Oil download - barchart'!A172)</f>
      </c>
    </row>
    <row r="169" ht="12.75">
      <c r="A169">
        <f>TRIM('Oil download - barchart'!A173)</f>
      </c>
    </row>
    <row r="170" ht="12.75">
      <c r="A170">
        <f>TRIM('Oil download - barchart'!A174)</f>
      </c>
    </row>
    <row r="171" ht="12.75">
      <c r="A171">
        <f>TRIM('Oil download - barchart'!A175)</f>
      </c>
    </row>
    <row r="172" ht="12.75">
      <c r="A172">
        <f>TRIM('Oil download - barchart'!A176)</f>
      </c>
    </row>
    <row r="173" ht="12.75">
      <c r="A173">
        <f>TRIM('Oil download - barchart'!A177)</f>
      </c>
    </row>
    <row r="174" ht="12.75">
      <c r="A174">
        <f>TRIM('Oil download - barchart'!A178)</f>
      </c>
    </row>
    <row r="175" ht="12.75">
      <c r="A175">
        <f>TRIM('Oil download - barchart'!A179)</f>
      </c>
    </row>
    <row r="176" ht="12.75">
      <c r="A176">
        <f>TRIM('Oil download - barchart'!A180)</f>
      </c>
    </row>
    <row r="177" ht="12.75">
      <c r="A177">
        <f>TRIM('Oil download - barchart'!A181)</f>
      </c>
    </row>
    <row r="178" ht="12.75">
      <c r="A178">
        <f>TRIM('Oil download - barchart'!A182)</f>
      </c>
    </row>
    <row r="179" ht="12.75">
      <c r="A179">
        <f>TRIM('Oil download - barchart'!A183)</f>
      </c>
    </row>
    <row r="180" ht="12.75">
      <c r="A180">
        <f>TRIM('Oil download - barchart'!A184)</f>
      </c>
    </row>
    <row r="181" ht="12.75">
      <c r="A181">
        <f>TRIM('Oil download - barchart'!A185)</f>
      </c>
    </row>
    <row r="182" ht="12.75">
      <c r="A182">
        <f>TRIM('Oil download - barchart'!A186)</f>
      </c>
    </row>
    <row r="183" ht="12.75">
      <c r="A183">
        <f>TRIM('Oil download - barchart'!A187)</f>
      </c>
    </row>
    <row r="184" ht="12.75">
      <c r="A184">
        <f>TRIM('Oil download - barchart'!A188)</f>
      </c>
    </row>
    <row r="185" ht="12.75">
      <c r="A185">
        <f>TRIM('Oil download - barchart'!A189)</f>
      </c>
    </row>
    <row r="186" ht="12.75">
      <c r="A186">
        <f>TRIM('Oil download - barchart'!A190)</f>
      </c>
    </row>
    <row r="187" ht="12.75">
      <c r="A187">
        <f>TRIM('Oil download - barchart'!A191)</f>
      </c>
    </row>
    <row r="188" ht="12.75">
      <c r="A188">
        <f>TRIM('Oil download - barchart'!A192)</f>
      </c>
    </row>
    <row r="189" ht="12.75">
      <c r="A189">
        <f>TRIM('Oil download - barchart'!A193)</f>
      </c>
    </row>
    <row r="190" ht="12.75">
      <c r="A190">
        <f>TRIM('Oil download - barchart'!A194)</f>
      </c>
    </row>
    <row r="191" ht="12.75">
      <c r="A191">
        <f>TRIM('Oil download - barchart'!A195)</f>
      </c>
    </row>
    <row r="192" ht="12.75">
      <c r="A192">
        <f>TRIM('Oil download - barchart'!A196)</f>
      </c>
    </row>
    <row r="193" ht="12.75">
      <c r="A193">
        <f>TRIM('Oil download - barchart'!A197)</f>
      </c>
    </row>
    <row r="194" ht="12.75">
      <c r="A194">
        <f>TRIM('Oil download - barchart'!A198)</f>
      </c>
    </row>
    <row r="195" ht="12.75">
      <c r="A195">
        <f>TRIM('Oil download - barchart'!A199)</f>
      </c>
    </row>
    <row r="196" ht="12.75">
      <c r="A196">
        <f>TRIM('Oil download - barchart'!A200)</f>
      </c>
    </row>
    <row r="197" ht="12.75">
      <c r="A197">
        <f>TRIM('Oil download - barchart'!A201)</f>
      </c>
    </row>
    <row r="198" ht="12.75">
      <c r="A198">
        <f>TRIM('Oil download - barchart'!A202)</f>
      </c>
    </row>
    <row r="199" ht="12.75">
      <c r="A199">
        <f>TRIM('Oil download - barchart'!A203)</f>
      </c>
    </row>
    <row r="200" ht="12.75">
      <c r="A200">
        <f>TRIM('Oil download - barchart'!A204)</f>
      </c>
    </row>
    <row r="201" ht="12.75">
      <c r="A201">
        <f>TRIM('Oil download - barchart'!A205)</f>
      </c>
    </row>
    <row r="202" ht="12.75">
      <c r="A202">
        <f>TRIM('Oil download - barchart'!A206)</f>
      </c>
    </row>
    <row r="203" ht="12.75">
      <c r="A203">
        <f>TRIM('Oil download - barchart'!A207)</f>
      </c>
    </row>
    <row r="204" ht="12.75">
      <c r="A204">
        <f>TRIM('Oil download - barchart'!A208)</f>
      </c>
    </row>
    <row r="205" ht="12.75">
      <c r="A205">
        <f>TRIM('Oil download - barchart'!A209)</f>
      </c>
    </row>
    <row r="206" ht="12.75">
      <c r="A206">
        <f>TRIM('Oil download - barchart'!A210)</f>
      </c>
    </row>
    <row r="207" ht="12.75">
      <c r="A207">
        <f>TRIM('Oil download - barchart'!A211)</f>
      </c>
    </row>
    <row r="208" ht="12.75">
      <c r="A208">
        <f>TRIM('Oil download - barchart'!A212)</f>
      </c>
    </row>
    <row r="209" ht="12.75">
      <c r="A209">
        <f>TRIM('Oil download - barchart'!A213)</f>
      </c>
    </row>
    <row r="210" ht="12.75">
      <c r="A210">
        <f>TRIM('Oil download - barchart'!A214)</f>
      </c>
    </row>
    <row r="211" ht="12.75">
      <c r="A211">
        <f>TRIM('Oil download - barchart'!A215)</f>
      </c>
    </row>
    <row r="212" ht="12.75">
      <c r="A212">
        <f>TRIM('Oil download - barchart'!A216)</f>
      </c>
    </row>
    <row r="213" ht="12.75">
      <c r="A213">
        <f>TRIM('Oil download - barchart'!A217)</f>
      </c>
    </row>
    <row r="214" ht="12.75">
      <c r="A214">
        <f>TRIM('Oil download - barchart'!A218)</f>
      </c>
    </row>
    <row r="215" ht="12.75">
      <c r="A215">
        <f>TRIM('Oil download - barchart'!A219)</f>
      </c>
    </row>
    <row r="216" ht="12.75">
      <c r="A216">
        <f>TRIM('Oil download - barchart'!A220)</f>
      </c>
    </row>
    <row r="217" ht="12.75">
      <c r="A217">
        <f>TRIM('Oil download - barchart'!A221)</f>
      </c>
    </row>
    <row r="218" ht="12.75">
      <c r="A218">
        <f>TRIM('Oil download - barchart'!A222)</f>
      </c>
    </row>
    <row r="219" ht="12.75">
      <c r="A219">
        <f>TRIM('Oil download - barchart'!A223)</f>
      </c>
    </row>
    <row r="220" ht="12.75">
      <c r="A220">
        <f>TRIM('Oil download - barchart'!A224)</f>
      </c>
    </row>
    <row r="221" ht="12.75">
      <c r="A221">
        <f>TRIM('Oil download - barchart'!A225)</f>
      </c>
    </row>
    <row r="222" ht="12.75">
      <c r="A222">
        <f>TRIM('Oil download - barchart'!A226)</f>
      </c>
    </row>
    <row r="223" ht="12.75">
      <c r="A223">
        <f>TRIM('Oil download - barchart'!A227)</f>
      </c>
    </row>
    <row r="224" ht="12.75">
      <c r="A224">
        <f>TRIM('Oil download - barchart'!A228)</f>
      </c>
    </row>
    <row r="225" ht="12.75">
      <c r="A225">
        <f>TRIM('Oil download - barchart'!A229)</f>
      </c>
    </row>
    <row r="226" ht="12.75">
      <c r="A226">
        <f>TRIM('Oil download - barchart'!A230)</f>
      </c>
    </row>
    <row r="227" ht="12.75">
      <c r="A227">
        <f>TRIM('Oil download - barchart'!A231)</f>
      </c>
    </row>
    <row r="228" ht="12.75">
      <c r="A228">
        <f>TRIM('Oil download - barchart'!A232)</f>
      </c>
    </row>
    <row r="229" ht="12.75">
      <c r="A229">
        <f>TRIM('Oil download - barchart'!A233)</f>
      </c>
    </row>
    <row r="230" ht="12.75">
      <c r="A230">
        <f>TRIM('Oil download - barchart'!A234)</f>
      </c>
    </row>
    <row r="231" ht="12.75">
      <c r="A231">
        <f>TRIM('Oil download - barchart'!A235)</f>
      </c>
    </row>
    <row r="232" ht="12.75">
      <c r="A232">
        <f>TRIM('Oil download - barchart'!A236)</f>
      </c>
    </row>
    <row r="233" ht="12.75">
      <c r="A233">
        <f>TRIM('Oil download - barchart'!A237)</f>
      </c>
    </row>
    <row r="234" ht="12.75">
      <c r="A234">
        <f>TRIM('Oil download - barchart'!A238)</f>
      </c>
    </row>
    <row r="235" ht="12.75">
      <c r="A235">
        <f>TRIM('Oil download - barchart'!A239)</f>
      </c>
    </row>
    <row r="236" ht="12.75">
      <c r="A236">
        <f>TRIM('Oil download - barchart'!A240)</f>
      </c>
    </row>
    <row r="237" ht="12.75">
      <c r="A237">
        <f>TRIM('Oil download - barchart'!A241)</f>
      </c>
    </row>
    <row r="238" ht="12.75">
      <c r="A238">
        <f>TRIM('Oil download - barchart'!A242)</f>
      </c>
    </row>
    <row r="239" ht="12.75">
      <c r="A239">
        <f>TRIM('Oil download - barchart'!A243)</f>
      </c>
    </row>
    <row r="240" ht="12.75">
      <c r="A240">
        <f>TRIM('Oil download - barchart'!A244)</f>
      </c>
    </row>
    <row r="241" ht="12.75">
      <c r="A241">
        <f>TRIM('Oil download - barchart'!A245)</f>
      </c>
    </row>
    <row r="242" ht="12.75">
      <c r="A242">
        <f>TRIM('Oil download - barchart'!A246)</f>
      </c>
    </row>
    <row r="243" ht="12.75">
      <c r="A243">
        <f>TRIM('Oil download - barchart'!A247)</f>
      </c>
    </row>
    <row r="244" ht="12.75">
      <c r="A244">
        <f>TRIM('Oil download - barchart'!A248)</f>
      </c>
    </row>
    <row r="245" ht="12.75">
      <c r="A245">
        <f>TRIM('Oil download - barchart'!A249)</f>
      </c>
    </row>
    <row r="246" ht="12.75">
      <c r="A246">
        <f>TRIM('Oil download - barchart'!A250)</f>
      </c>
    </row>
    <row r="247" ht="12.75">
      <c r="A247">
        <f>TRIM('Oil download - barchart'!A251)</f>
      </c>
    </row>
    <row r="248" ht="12.75">
      <c r="A248">
        <f>TRIM('Oil download - barchart'!A252)</f>
      </c>
    </row>
    <row r="249" ht="12.75">
      <c r="A249">
        <f>TRIM('Oil download - barchart'!A253)</f>
      </c>
    </row>
    <row r="250" ht="12.75">
      <c r="A250">
        <f>TRIM('Oil download - barchart'!A254)</f>
      </c>
    </row>
    <row r="251" ht="12.75">
      <c r="A251">
        <f>TRIM('Oil download - barchart'!A255)</f>
      </c>
    </row>
    <row r="252" ht="12.75">
      <c r="A252">
        <f>TRIM('Oil download - barchart'!A256)</f>
      </c>
    </row>
    <row r="253" ht="12.75">
      <c r="A253">
        <f>TRIM('Oil download - barchart'!A257)</f>
      </c>
    </row>
    <row r="254" ht="12.75">
      <c r="A254">
        <f>TRIM('Oil download - barchart'!A258)</f>
      </c>
    </row>
    <row r="255" ht="12.75">
      <c r="A255">
        <f>TRIM('Oil download - barchart'!A259)</f>
      </c>
    </row>
    <row r="256" ht="12.75">
      <c r="A256">
        <f>TRIM('Oil download - barchart'!A260)</f>
      </c>
    </row>
    <row r="257" ht="12.75">
      <c r="A257">
        <f>TRIM('Oil download - barchart'!A261)</f>
      </c>
    </row>
    <row r="258" ht="12.75">
      <c r="A258">
        <f>TRIM('Oil download - barchart'!A262)</f>
      </c>
    </row>
    <row r="259" ht="12.75">
      <c r="A259">
        <f>TRIM('Oil download - barchart'!A263)</f>
      </c>
    </row>
    <row r="260" ht="12.75">
      <c r="A260">
        <f>TRIM('Oil download - barchart'!A264)</f>
      </c>
    </row>
    <row r="261" ht="12.75">
      <c r="A261">
        <f>TRIM('Oil download - barchart'!A265)</f>
      </c>
    </row>
    <row r="262" ht="12.75">
      <c r="A262">
        <f>TRIM('Oil download - barchart'!A266)</f>
      </c>
    </row>
    <row r="263" ht="12.75">
      <c r="A263">
        <f>TRIM('Oil download - barchart'!A267)</f>
      </c>
    </row>
    <row r="264" ht="12.75">
      <c r="A264">
        <f>TRIM('Oil download - barchart'!A268)</f>
      </c>
    </row>
    <row r="265" ht="12.75">
      <c r="A265">
        <f>TRIM('Oil download - barchart'!A269)</f>
      </c>
    </row>
    <row r="266" ht="12.75">
      <c r="A266">
        <f>TRIM('Oil download - barchart'!A270)</f>
      </c>
    </row>
    <row r="267" ht="12.75">
      <c r="A267">
        <f>TRIM('Oil download - barchart'!A271)</f>
      </c>
    </row>
    <row r="268" ht="12.75">
      <c r="A268">
        <f>TRIM('Oil download - barchart'!A272)</f>
      </c>
    </row>
    <row r="269" ht="12.75">
      <c r="A269">
        <f>TRIM('Oil download - barchart'!A273)</f>
      </c>
    </row>
    <row r="270" ht="12.75">
      <c r="A270">
        <f>TRIM('Oil download - barchart'!A274)</f>
      </c>
    </row>
    <row r="271" ht="12.75">
      <c r="A271">
        <f>TRIM('Oil download - barchart'!A275)</f>
      </c>
    </row>
    <row r="272" ht="12.75">
      <c r="A272">
        <f>TRIM('Oil download - barchart'!A276)</f>
      </c>
    </row>
    <row r="273" ht="12.75">
      <c r="A273">
        <f>TRIM('Oil download - barchart'!A277)</f>
      </c>
    </row>
    <row r="274" ht="12.75">
      <c r="A274">
        <f>TRIM('Oil download - barchart'!A278)</f>
      </c>
    </row>
    <row r="275" ht="12.75">
      <c r="A275">
        <f>TRIM('Oil download - barchart'!A279)</f>
      </c>
    </row>
    <row r="276" ht="12.75">
      <c r="A276">
        <f>TRIM('Oil download - barchart'!A280)</f>
      </c>
    </row>
    <row r="277" ht="12.75">
      <c r="A277">
        <f>TRIM('Oil download - barchart'!A281)</f>
      </c>
    </row>
    <row r="278" ht="12.75">
      <c r="A278">
        <f>TRIM('Oil download - barchart'!A282)</f>
      </c>
    </row>
    <row r="279" ht="12.75">
      <c r="A279">
        <f>TRIM('Oil download - barchart'!A283)</f>
      </c>
    </row>
    <row r="280" ht="12.75">
      <c r="A280">
        <f>TRIM('Oil download - barchart'!A284)</f>
      </c>
    </row>
    <row r="281" ht="12.75">
      <c r="A281">
        <f>TRIM('Oil download - barchart'!A285)</f>
      </c>
    </row>
    <row r="282" ht="12.75">
      <c r="A282">
        <f>TRIM('Oil download - barchart'!A286)</f>
      </c>
    </row>
    <row r="283" ht="12.75">
      <c r="A283">
        <f>TRIM('Oil download - barchart'!A287)</f>
      </c>
    </row>
    <row r="284" ht="12.75">
      <c r="A284">
        <f>TRIM('Oil download - barchart'!A288)</f>
      </c>
    </row>
    <row r="285" ht="12.75">
      <c r="A285">
        <f>TRIM('Oil download - barchart'!A289)</f>
      </c>
    </row>
    <row r="286" ht="12.75">
      <c r="A286">
        <f>TRIM('Oil download - barchart'!A290)</f>
      </c>
    </row>
    <row r="287" ht="12.75">
      <c r="A287">
        <f>TRIM('Oil download - barchart'!A291)</f>
      </c>
    </row>
    <row r="288" ht="12.75">
      <c r="A288">
        <f>TRIM('Oil download - barchart'!A292)</f>
      </c>
    </row>
    <row r="289" ht="12.75">
      <c r="A289">
        <f>TRIM('Oil download - barchart'!A293)</f>
      </c>
    </row>
    <row r="290" ht="12.75">
      <c r="A290">
        <f>TRIM('Oil download - barchart'!A294)</f>
      </c>
    </row>
    <row r="291" ht="12.75">
      <c r="A291">
        <f>TRIM('Oil download - barchart'!A295)</f>
      </c>
    </row>
    <row r="292" ht="12.75">
      <c r="A292">
        <f>TRIM('Oil download - barchart'!A296)</f>
      </c>
    </row>
    <row r="293" ht="12.75">
      <c r="A293">
        <f>TRIM('Oil download - barchart'!A297)</f>
      </c>
    </row>
    <row r="294" ht="12.75">
      <c r="A294">
        <f>TRIM('Oil download - barchart'!A298)</f>
      </c>
    </row>
    <row r="295" ht="12.75">
      <c r="A295">
        <f>TRIM('Oil download - barchart'!A299)</f>
      </c>
    </row>
    <row r="296" ht="12.75">
      <c r="A296">
        <f>TRIM('Oil download - barchart'!A300)</f>
      </c>
    </row>
    <row r="297" ht="12.75">
      <c r="A297">
        <f>TRIM('Oil download - barchart'!A301)</f>
      </c>
    </row>
    <row r="298" ht="12.75">
      <c r="A298">
        <f>TRIM('Oil download - barchart'!A302)</f>
      </c>
    </row>
    <row r="299" ht="12.75">
      <c r="A299">
        <f>TRIM('Oil download - barchart'!A303)</f>
      </c>
    </row>
    <row r="300" ht="12.75">
      <c r="A300">
        <f>TRIM('Oil download - barchart'!A304)</f>
      </c>
    </row>
    <row r="301" ht="12.75">
      <c r="A301">
        <f>TRIM('Oil download - barchart'!A305)</f>
      </c>
    </row>
    <row r="302" ht="12.75">
      <c r="A302">
        <f>TRIM('Oil download - barchart'!A306)</f>
      </c>
    </row>
    <row r="303" ht="12.75">
      <c r="A303">
        <f>TRIM('Oil download - barchart'!A307)</f>
      </c>
    </row>
    <row r="304" ht="12.75">
      <c r="A304">
        <f>TRIM('Oil download - barchart'!A308)</f>
      </c>
    </row>
    <row r="305" ht="12.75">
      <c r="A305">
        <f>TRIM('Oil download - barchart'!A309)</f>
      </c>
    </row>
    <row r="306" ht="12.75">
      <c r="A306">
        <f>TRIM('Oil download - barchart'!A310)</f>
      </c>
    </row>
    <row r="307" ht="12.75">
      <c r="A307">
        <f>TRIM('Oil download - barchart'!A311)</f>
      </c>
    </row>
    <row r="308" ht="12.75">
      <c r="A308">
        <f>TRIM('Oil download - barchart'!A312)</f>
      </c>
    </row>
    <row r="309" ht="12.75">
      <c r="A309">
        <f>TRIM('Oil download - barchart'!A313)</f>
      </c>
    </row>
    <row r="310" ht="12.75">
      <c r="A310">
        <f>TRIM('Oil download - barchart'!A314)</f>
      </c>
    </row>
    <row r="311" ht="12.75">
      <c r="A311">
        <f>TRIM('Oil download - barchart'!A315)</f>
      </c>
    </row>
    <row r="312" ht="12.75">
      <c r="A312">
        <f>TRIM('Oil download - barchart'!A316)</f>
      </c>
    </row>
    <row r="313" ht="12.75">
      <c r="A313">
        <f>TRIM('Oil download - barchart'!A317)</f>
      </c>
    </row>
    <row r="314" ht="12.75">
      <c r="A314">
        <f>TRIM('Oil download - barchart'!A318)</f>
      </c>
    </row>
    <row r="315" ht="12.75">
      <c r="A315">
        <f>TRIM('Oil download - barchart'!A319)</f>
      </c>
    </row>
    <row r="316" ht="12.75">
      <c r="A316">
        <f>TRIM('Oil download - barchart'!A320)</f>
      </c>
    </row>
    <row r="317" ht="12.75">
      <c r="A317">
        <f>TRIM('Oil download - barchart'!A321)</f>
      </c>
    </row>
    <row r="318" ht="12.75">
      <c r="A318">
        <f>TRIM('Oil download - barchart'!A322)</f>
      </c>
    </row>
    <row r="319" ht="12.75">
      <c r="A319">
        <f>TRIM('Oil download - barchart'!A323)</f>
      </c>
    </row>
    <row r="320" ht="12.75">
      <c r="A320">
        <f>TRIM('Oil download - barchart'!A324)</f>
      </c>
    </row>
    <row r="321" ht="12.75">
      <c r="A321">
        <f>TRIM('Oil download - barchart'!A325)</f>
      </c>
    </row>
    <row r="322" ht="12.75">
      <c r="A322">
        <f>TRIM('Oil download - barchart'!A326)</f>
      </c>
    </row>
    <row r="323" ht="12.75">
      <c r="A323">
        <f>TRIM('Oil download - barchart'!A327)</f>
      </c>
    </row>
    <row r="324" ht="12.75">
      <c r="A324">
        <f>TRIM('Oil download - barchart'!A328)</f>
      </c>
    </row>
    <row r="325" ht="12.75">
      <c r="A325">
        <f>TRIM('Oil download - barchart'!A329)</f>
      </c>
    </row>
    <row r="326" ht="12.75">
      <c r="A326">
        <f>TRIM('Oil download - barchart'!A330)</f>
      </c>
    </row>
    <row r="327" ht="12.75">
      <c r="A327">
        <f>TRIM('Oil download - barchart'!A331)</f>
      </c>
    </row>
    <row r="328" ht="12.75">
      <c r="A328">
        <f>TRIM('Oil download - barchart'!A332)</f>
      </c>
    </row>
    <row r="329" ht="12.75">
      <c r="A329">
        <f>TRIM('Oil download - barchart'!A333)</f>
      </c>
    </row>
    <row r="330" ht="12.75">
      <c r="A330">
        <f>TRIM('Oil download - barchart'!A334)</f>
      </c>
    </row>
    <row r="331" ht="12.75">
      <c r="A331">
        <f>TRIM('Oil download - barchart'!A335)</f>
      </c>
    </row>
    <row r="332" ht="12.75">
      <c r="A332">
        <f>TRIM('Oil download - barchart'!A336)</f>
      </c>
    </row>
    <row r="333" ht="12.75">
      <c r="A333">
        <f>TRIM('Oil download - barchart'!A337)</f>
      </c>
    </row>
    <row r="334" ht="12.75">
      <c r="A334">
        <f>TRIM('Oil download - barchart'!A338)</f>
      </c>
    </row>
    <row r="335" ht="12.75">
      <c r="A335">
        <f>TRIM('Oil download - barchart'!A339)</f>
      </c>
    </row>
    <row r="336" ht="12.75">
      <c r="A336">
        <f>TRIM('Oil download - barchart'!A340)</f>
      </c>
    </row>
    <row r="337" ht="12.75">
      <c r="A337">
        <f>TRIM('Oil download - barchart'!A341)</f>
      </c>
    </row>
    <row r="338" ht="12.75">
      <c r="A338">
        <f>TRIM('Oil download - barchart'!A342)</f>
      </c>
    </row>
    <row r="339" ht="12.75">
      <c r="A339">
        <f>TRIM('Oil download - barchart'!A343)</f>
      </c>
    </row>
    <row r="340" ht="12.75">
      <c r="A340">
        <f>TRIM('Oil download - barchart'!A344)</f>
      </c>
    </row>
    <row r="341" ht="12.75">
      <c r="A341">
        <f>TRIM('Oil download - barchart'!A345)</f>
      </c>
    </row>
    <row r="342" ht="12.75">
      <c r="A342">
        <f>TRIM('Oil download - barchart'!A346)</f>
      </c>
    </row>
    <row r="343" ht="12.75">
      <c r="A343">
        <f>TRIM('Oil download - barchart'!A347)</f>
      </c>
    </row>
    <row r="344" ht="12.75">
      <c r="A344">
        <f>TRIM('Oil download - barchart'!A348)</f>
      </c>
    </row>
    <row r="345" ht="12.75">
      <c r="A345">
        <f>TRIM('Oil download - barchart'!A349)</f>
      </c>
    </row>
    <row r="346" ht="12.75">
      <c r="A346">
        <f>TRIM('Oil download - barchart'!A350)</f>
      </c>
    </row>
    <row r="347" ht="12.75">
      <c r="A347">
        <f>TRIM('Oil download - barchart'!A351)</f>
      </c>
    </row>
    <row r="348" ht="12.75">
      <c r="A348">
        <f>TRIM('Oil download - barchart'!A352)</f>
      </c>
    </row>
    <row r="349" ht="12.75">
      <c r="A349">
        <f>TRIM('Oil download - barchart'!A353)</f>
      </c>
    </row>
    <row r="350" ht="12.75">
      <c r="A350">
        <f>TRIM('Oil download - barchart'!A354)</f>
      </c>
    </row>
    <row r="351" ht="12.75">
      <c r="A351">
        <f>TRIM('Oil download - barchart'!A355)</f>
      </c>
    </row>
    <row r="352" ht="12.75">
      <c r="A352">
        <f>TRIM('Oil download - barchart'!A356)</f>
      </c>
    </row>
    <row r="353" ht="12.75">
      <c r="A353">
        <f>TRIM('Oil download - barchart'!A357)</f>
      </c>
    </row>
    <row r="354" ht="12.75">
      <c r="A354">
        <f>TRIM('Oil download - barchart'!A358)</f>
      </c>
    </row>
    <row r="355" ht="12.75">
      <c r="A355">
        <f>TRIM('Oil download - barchart'!A359)</f>
      </c>
    </row>
    <row r="356" ht="12.75">
      <c r="A356">
        <f>TRIM('Oil download - barchart'!A360)</f>
      </c>
    </row>
    <row r="357" ht="12.75">
      <c r="A357">
        <f>TRIM('Oil download - barchart'!A361)</f>
      </c>
    </row>
    <row r="358" ht="12.75">
      <c r="A358">
        <f>TRIM('Oil download - barchart'!A362)</f>
      </c>
    </row>
    <row r="359" ht="12.75">
      <c r="A359">
        <f>TRIM('Oil download - barchart'!A363)</f>
      </c>
    </row>
    <row r="360" ht="12.75">
      <c r="A360">
        <f>TRIM('Oil download - barchart'!A364)</f>
      </c>
    </row>
    <row r="361" ht="12.75">
      <c r="A361">
        <f>TRIM('Oil download - barchart'!A365)</f>
      </c>
    </row>
    <row r="362" ht="12.75">
      <c r="A362">
        <f>TRIM('Oil download - barchart'!A366)</f>
      </c>
    </row>
    <row r="363" ht="12.75">
      <c r="A363">
        <f>TRIM('Oil download - barchart'!A367)</f>
      </c>
    </row>
    <row r="364" ht="12.75">
      <c r="A364">
        <f>TRIM('Oil download - barchart'!A368)</f>
      </c>
    </row>
    <row r="365" ht="12.75">
      <c r="A365">
        <f>TRIM('Oil download - barchart'!A369)</f>
      </c>
    </row>
    <row r="366" ht="12.75">
      <c r="A366">
        <f>TRIM('Oil download - barchart'!A370)</f>
      </c>
    </row>
    <row r="367" ht="12.75">
      <c r="A367">
        <f>TRIM('Oil download - barchart'!A371)</f>
      </c>
    </row>
    <row r="368" ht="12.75">
      <c r="A368">
        <f>TRIM('Oil download - barchart'!A372)</f>
      </c>
    </row>
    <row r="369" ht="12.75">
      <c r="A369">
        <f>TRIM('Oil download - barchart'!A373)</f>
      </c>
    </row>
    <row r="370" ht="12.75">
      <c r="A370">
        <f>TRIM('Oil download - barchart'!A374)</f>
      </c>
    </row>
    <row r="371" ht="12.75">
      <c r="A371">
        <f>TRIM('Oil download - barchart'!A375)</f>
      </c>
    </row>
    <row r="372" ht="12.75">
      <c r="A372">
        <f>TRIM('Oil download - barchart'!A376)</f>
      </c>
    </row>
    <row r="373" ht="12.75">
      <c r="A373">
        <f>TRIM('Oil download - barchart'!A377)</f>
      </c>
    </row>
    <row r="374" ht="12.75">
      <c r="A374">
        <f>TRIM('Oil download - barchart'!A378)</f>
      </c>
    </row>
    <row r="375" ht="12.75">
      <c r="A375">
        <f>TRIM('Oil download - barchart'!A379)</f>
      </c>
    </row>
    <row r="376" ht="12.75">
      <c r="A376">
        <f>TRIM('Oil download - barchart'!A380)</f>
      </c>
    </row>
    <row r="377" ht="12.75">
      <c r="A377">
        <f>TRIM('Oil download - barchart'!A381)</f>
      </c>
    </row>
    <row r="378" ht="12.75">
      <c r="A378">
        <f>TRIM('Oil download - barchart'!A382)</f>
      </c>
    </row>
    <row r="379" ht="12.75">
      <c r="A379">
        <f>TRIM('Oil download - barchart'!A383)</f>
      </c>
    </row>
    <row r="380" ht="12.75">
      <c r="A380">
        <f>TRIM('Oil download - barchart'!A384)</f>
      </c>
    </row>
    <row r="381" ht="12.75">
      <c r="A381">
        <f>TRIM('Oil download - barchart'!A385)</f>
      </c>
    </row>
    <row r="382" ht="12.75">
      <c r="A382">
        <f>TRIM('Oil download - barchart'!A386)</f>
      </c>
    </row>
    <row r="383" ht="12.75">
      <c r="A383">
        <f>TRIM('Oil download - barchart'!A387)</f>
      </c>
    </row>
    <row r="384" ht="12.75">
      <c r="A384">
        <f>TRIM('Oil download - barchart'!A388)</f>
      </c>
    </row>
    <row r="385" ht="12.75">
      <c r="A385">
        <f>TRIM('Oil download - barchart'!A389)</f>
      </c>
    </row>
    <row r="386" ht="12.75">
      <c r="A386">
        <f>TRIM('Oil download - barchart'!A390)</f>
      </c>
    </row>
    <row r="387" ht="12.75">
      <c r="A387">
        <f>TRIM('Oil download - barchart'!A391)</f>
      </c>
    </row>
    <row r="388" ht="12.75">
      <c r="A388">
        <f>TRIM('Oil download - barchart'!A392)</f>
      </c>
    </row>
    <row r="389" ht="12.75">
      <c r="A389">
        <f>TRIM('Oil download - barchart'!A393)</f>
      </c>
    </row>
    <row r="390" ht="12.75">
      <c r="A390">
        <f>TRIM('Oil download - barchart'!A394)</f>
      </c>
    </row>
    <row r="391" ht="12.75">
      <c r="A391">
        <f>TRIM('Oil download - barchart'!A395)</f>
      </c>
    </row>
    <row r="392" ht="12.75">
      <c r="A392">
        <f>TRIM('Oil download - barchart'!A396)</f>
      </c>
    </row>
    <row r="393" ht="12.75">
      <c r="A393">
        <f>TRIM('Oil download - barchart'!A397)</f>
      </c>
    </row>
    <row r="394" ht="12.75">
      <c r="A394">
        <f>TRIM('Oil download - barchart'!A398)</f>
      </c>
    </row>
    <row r="395" ht="12.75">
      <c r="A395">
        <f>TRIM('Oil download - barchart'!A399)</f>
      </c>
    </row>
    <row r="396" ht="12.75">
      <c r="A396">
        <f>TRIM('Oil download - barchart'!A400)</f>
      </c>
    </row>
    <row r="397" ht="12.75">
      <c r="A397">
        <f>TRIM('Oil download - barchart'!A401)</f>
      </c>
    </row>
    <row r="398" ht="12.75">
      <c r="A398">
        <f>TRIM('Oil download - barchart'!A402)</f>
      </c>
    </row>
    <row r="399" ht="12.75">
      <c r="A399">
        <f>TRIM('Oil download - barchart'!A403)</f>
      </c>
    </row>
    <row r="400" ht="12.75">
      <c r="A400">
        <f>TRIM('Oil download - barchart'!A404)</f>
      </c>
    </row>
    <row r="401" ht="12.75">
      <c r="A401">
        <f>TRIM('Oil download - barchart'!A405)</f>
      </c>
    </row>
    <row r="402" ht="12.75">
      <c r="A402">
        <f>TRIM('Oil download - barchart'!A406)</f>
      </c>
    </row>
    <row r="403" ht="12.75">
      <c r="A403">
        <f>TRIM('Oil download - barchart'!A407)</f>
      </c>
    </row>
    <row r="404" ht="12.75">
      <c r="A404">
        <f>TRIM('Oil download - barchart'!A408)</f>
      </c>
    </row>
    <row r="405" ht="12.75">
      <c r="A405">
        <f>TRIM('Oil download - barchart'!A409)</f>
      </c>
    </row>
    <row r="406" ht="12.75">
      <c r="A406">
        <f>TRIM('Oil download - barchart'!A410)</f>
      </c>
    </row>
    <row r="407" ht="12.75">
      <c r="A407">
        <f>TRIM('Oil download - barchart'!A411)</f>
      </c>
    </row>
    <row r="408" ht="12.75">
      <c r="A408">
        <f>TRIM('Oil download - barchart'!A412)</f>
      </c>
    </row>
    <row r="409" ht="12.75">
      <c r="A409">
        <f>TRIM('Oil download - barchart'!A413)</f>
      </c>
    </row>
    <row r="410" ht="12.75">
      <c r="A410">
        <f>TRIM('Oil download - barchart'!A414)</f>
      </c>
    </row>
    <row r="411" ht="12.75">
      <c r="A411">
        <f>TRIM('Oil download - barchart'!A415)</f>
      </c>
    </row>
    <row r="412" ht="12.75">
      <c r="A412">
        <f>TRIM('Oil download - barchart'!A416)</f>
      </c>
    </row>
    <row r="413" ht="12.75">
      <c r="A413">
        <f>TRIM('Oil download - barchart'!A417)</f>
      </c>
    </row>
    <row r="414" ht="12.75">
      <c r="A414">
        <f>TRIM('Oil download - barchart'!A418)</f>
      </c>
    </row>
    <row r="415" ht="12.75">
      <c r="A415">
        <f>TRIM('Oil download - barchart'!A419)</f>
      </c>
    </row>
    <row r="416" ht="12.75">
      <c r="A416">
        <f>TRIM('Oil download - barchart'!A420)</f>
      </c>
    </row>
    <row r="417" ht="12.75">
      <c r="A417">
        <f>TRIM('Oil download - barchart'!A421)</f>
      </c>
    </row>
    <row r="418" ht="12.75">
      <c r="A418">
        <f>TRIM('Oil download - barchart'!A422)</f>
      </c>
    </row>
    <row r="419" ht="12.75">
      <c r="A419">
        <f>TRIM('Oil download - barchart'!A423)</f>
      </c>
    </row>
    <row r="420" ht="12.75">
      <c r="A420">
        <f>TRIM('Oil download - barchart'!A424)</f>
      </c>
    </row>
    <row r="421" ht="12.75">
      <c r="A421">
        <f>TRIM('Oil download - barchart'!A425)</f>
      </c>
    </row>
    <row r="422" ht="12.75">
      <c r="A422">
        <f>TRIM('Oil download - barchart'!A426)</f>
      </c>
    </row>
    <row r="423" ht="12.75">
      <c r="A423">
        <f>TRIM('Oil download - barchart'!A427)</f>
      </c>
    </row>
    <row r="424" ht="12.75">
      <c r="A424">
        <f>TRIM('Oil download - barchart'!A428)</f>
      </c>
    </row>
    <row r="425" ht="12.75">
      <c r="A425">
        <f>TRIM('Oil download - barchart'!A429)</f>
      </c>
    </row>
    <row r="426" ht="12.75">
      <c r="A426">
        <f>TRIM('Oil download - barchart'!A430)</f>
      </c>
    </row>
    <row r="427" ht="12.75">
      <c r="A427">
        <f>TRIM('Oil download - barchart'!A431)</f>
      </c>
    </row>
    <row r="428" ht="12.75">
      <c r="A428">
        <f>TRIM('Oil download - barchart'!A432)</f>
      </c>
    </row>
    <row r="429" ht="12.75">
      <c r="A429">
        <f>TRIM('Oil download - barchart'!A433)</f>
      </c>
    </row>
    <row r="430" ht="12.75">
      <c r="A430">
        <f>TRIM('Oil download - barchart'!A434)</f>
      </c>
    </row>
    <row r="431" ht="12.75">
      <c r="A431">
        <f>TRIM('Oil download - barchart'!A435)</f>
      </c>
    </row>
    <row r="432" ht="12.75">
      <c r="A432">
        <f>TRIM('Oil download - barchart'!A436)</f>
      </c>
    </row>
    <row r="433" ht="12.75">
      <c r="A433">
        <f>TRIM('Oil download - barchart'!A437)</f>
      </c>
    </row>
    <row r="434" ht="12.75">
      <c r="A434">
        <f>TRIM('Oil download - barchart'!A438)</f>
      </c>
    </row>
    <row r="435" ht="12.75">
      <c r="A435">
        <f>TRIM('Oil download - barchart'!A439)</f>
      </c>
    </row>
    <row r="436" ht="12.75">
      <c r="A436">
        <f>TRIM('Oil download - barchart'!A440)</f>
      </c>
    </row>
    <row r="437" ht="12.75">
      <c r="A437">
        <f>TRIM('Oil download - barchart'!A441)</f>
      </c>
    </row>
    <row r="438" ht="12.75">
      <c r="A438">
        <f>TRIM('Oil download - barchart'!A442)</f>
      </c>
    </row>
    <row r="439" ht="12.75">
      <c r="A439">
        <f>TRIM('Oil download - barchart'!A443)</f>
      </c>
    </row>
    <row r="440" ht="12.75">
      <c r="A440">
        <f>TRIM('Oil download - barchart'!A444)</f>
      </c>
    </row>
    <row r="441" ht="12.75">
      <c r="A441">
        <f>TRIM('Oil download - barchart'!A445)</f>
      </c>
    </row>
    <row r="442" ht="12.75">
      <c r="A442">
        <f>TRIM('Oil download - barchart'!A446)</f>
      </c>
    </row>
    <row r="443" ht="12.75">
      <c r="A443">
        <f>TRIM('Oil download - barchart'!A447)</f>
      </c>
    </row>
    <row r="444" ht="12.75">
      <c r="A444">
        <f>TRIM('Oil download - barchart'!A448)</f>
      </c>
    </row>
    <row r="445" ht="12.75">
      <c r="A445">
        <f>TRIM('Oil download - barchart'!A449)</f>
      </c>
    </row>
    <row r="446" ht="12.75">
      <c r="A446">
        <f>TRIM('Oil download - barchart'!A450)</f>
      </c>
    </row>
    <row r="447" ht="12.75">
      <c r="A447">
        <f>TRIM('Oil download - barchart'!A451)</f>
      </c>
    </row>
    <row r="448" ht="12.75">
      <c r="A448">
        <f>TRIM('Oil download - barchart'!A452)</f>
      </c>
    </row>
    <row r="449" ht="12.75">
      <c r="A449">
        <f>TRIM('Oil download - barchart'!A453)</f>
      </c>
    </row>
    <row r="450" ht="12.75">
      <c r="A450">
        <f>TRIM('Oil download - barchart'!A454)</f>
      </c>
    </row>
    <row r="451" ht="12.75">
      <c r="A451">
        <f>TRIM('Oil download - barchart'!A455)</f>
      </c>
    </row>
    <row r="452" ht="12.75">
      <c r="A452">
        <f>TRIM('Oil download - barchart'!A456)</f>
      </c>
    </row>
    <row r="453" ht="12.75">
      <c r="A453">
        <f>TRIM('Oil download - barchart'!A457)</f>
      </c>
    </row>
    <row r="454" ht="12.75">
      <c r="A454">
        <f>TRIM('Oil download - barchart'!A458)</f>
      </c>
    </row>
    <row r="455" ht="12.75">
      <c r="A455">
        <f>TRIM('Oil download - barchart'!A459)</f>
      </c>
    </row>
    <row r="456" ht="12.75">
      <c r="A456">
        <f>TRIM('Oil download - barchart'!A460)</f>
      </c>
    </row>
    <row r="457" ht="12.75">
      <c r="A457">
        <f>TRIM('Oil download - barchart'!A461)</f>
      </c>
    </row>
    <row r="458" ht="12.75">
      <c r="A458">
        <f>TRIM('Oil download - barchart'!A462)</f>
      </c>
    </row>
    <row r="459" ht="12.75">
      <c r="A459">
        <f>TRIM('Oil download - barchart'!A463)</f>
      </c>
    </row>
    <row r="460" ht="12.75">
      <c r="A460">
        <f>TRIM('Oil download - barchart'!A464)</f>
      </c>
    </row>
    <row r="461" ht="12.75">
      <c r="A461">
        <f>TRIM('Oil download - barchart'!A465)</f>
      </c>
    </row>
    <row r="462" ht="12.75">
      <c r="A462">
        <f>TRIM('Oil download - barchart'!A466)</f>
      </c>
    </row>
    <row r="463" ht="12.75">
      <c r="A463">
        <f>TRIM('Oil download - barchart'!A467)</f>
      </c>
    </row>
    <row r="464" ht="12.75">
      <c r="A464">
        <f>TRIM('Oil download - barchart'!A468)</f>
      </c>
    </row>
    <row r="465" ht="12.75">
      <c r="A465">
        <f>TRIM('Oil download - barchart'!A469)</f>
      </c>
    </row>
    <row r="466" ht="12.75">
      <c r="A466">
        <f>TRIM('Oil download - barchart'!A470)</f>
      </c>
    </row>
    <row r="467" ht="12.75">
      <c r="A467">
        <f>TRIM('Oil download - barchart'!A471)</f>
      </c>
    </row>
    <row r="468" ht="12.75">
      <c r="A468">
        <f>TRIM('Oil download - barchart'!A472)</f>
      </c>
    </row>
    <row r="469" ht="12.75">
      <c r="A469">
        <f>TRIM('Oil download - barchart'!A473)</f>
      </c>
    </row>
    <row r="470" ht="12.75">
      <c r="A470">
        <f>TRIM('Oil download - barchart'!A474)</f>
      </c>
    </row>
    <row r="471" ht="12.75">
      <c r="A471">
        <f>TRIM('Oil download - barchart'!A475)</f>
      </c>
    </row>
    <row r="472" ht="12.75">
      <c r="A472">
        <f>TRIM('Oil download - barchart'!A476)</f>
      </c>
    </row>
    <row r="473" ht="12.75">
      <c r="A473">
        <f>TRIM('Oil download - barchart'!A477)</f>
      </c>
    </row>
    <row r="474" ht="12.75">
      <c r="A474">
        <f>TRIM('Oil download - barchart'!A478)</f>
      </c>
    </row>
    <row r="475" ht="12.75">
      <c r="A475">
        <f>TRIM('Oil download - barchart'!A479)</f>
      </c>
    </row>
    <row r="476" ht="12.75">
      <c r="A476">
        <f>TRIM('Oil download - barchart'!A480)</f>
      </c>
    </row>
    <row r="477" ht="12.75">
      <c r="A477">
        <f>TRIM('Oil download - barchart'!A481)</f>
      </c>
    </row>
    <row r="478" ht="12.75">
      <c r="A478">
        <f>TRIM('Oil download - barchart'!A482)</f>
      </c>
    </row>
    <row r="479" ht="12.75">
      <c r="A479">
        <f>TRIM('Oil download - barchart'!A483)</f>
      </c>
    </row>
    <row r="480" ht="12.75">
      <c r="A480">
        <f>TRIM('Oil download - barchart'!A484)</f>
      </c>
    </row>
    <row r="481" ht="12.75">
      <c r="A481">
        <f>TRIM('Oil download - barchart'!A485)</f>
      </c>
    </row>
    <row r="482" ht="12.75">
      <c r="A482">
        <f>TRIM('Oil download - barchart'!A486)</f>
      </c>
    </row>
    <row r="483" ht="12.75">
      <c r="A483">
        <f>TRIM('Oil download - barchart'!A487)</f>
      </c>
    </row>
    <row r="484" ht="12.75">
      <c r="A484">
        <f>TRIM('Oil download - barchart'!A488)</f>
      </c>
    </row>
    <row r="485" ht="12.75">
      <c r="A485">
        <f>TRIM('Oil download - barchart'!A489)</f>
      </c>
    </row>
    <row r="486" ht="12.75">
      <c r="A486">
        <f>TRIM('Oil download - barchart'!A490)</f>
      </c>
    </row>
    <row r="487" ht="12.75">
      <c r="A487">
        <f>TRIM('Oil download - barchart'!A491)</f>
      </c>
    </row>
    <row r="488" ht="12.75">
      <c r="A488">
        <f>TRIM('Oil download - barchart'!A492)</f>
      </c>
    </row>
    <row r="489" ht="12.75">
      <c r="A489">
        <f>TRIM('Oil download - barchart'!A493)</f>
      </c>
    </row>
    <row r="490" ht="12.75">
      <c r="A490">
        <f>TRIM('Oil download - barchart'!A494)</f>
      </c>
    </row>
    <row r="491" ht="12.75">
      <c r="A491">
        <f>TRIM('Oil download - barchart'!A495)</f>
      </c>
    </row>
    <row r="492" ht="12.75">
      <c r="A492">
        <f>TRIM('Oil download - barchart'!A496)</f>
      </c>
    </row>
    <row r="493" ht="12.75">
      <c r="A493">
        <f>TRIM('Oil download - barchart'!A497)</f>
      </c>
    </row>
    <row r="494" ht="12.75">
      <c r="A494">
        <f>TRIM('Oil download - barchart'!A498)</f>
      </c>
    </row>
    <row r="495" ht="12.75">
      <c r="A495">
        <f>TRIM('Oil download - barchart'!A499)</f>
      </c>
    </row>
    <row r="496" ht="12.75">
      <c r="A496">
        <f>TRIM('Oil download - barchart'!A500)</f>
      </c>
    </row>
    <row r="497" ht="12.75">
      <c r="A497">
        <f>TRIM('Oil download - barchart'!A501)</f>
      </c>
    </row>
    <row r="498" ht="12.75">
      <c r="A498">
        <f>TRIM('Oil download - barchart'!A502)</f>
      </c>
    </row>
    <row r="499" ht="12.75">
      <c r="A499">
        <f>TRIM('Oil download - barchart'!A503)</f>
      </c>
    </row>
    <row r="500" ht="12.75">
      <c r="A500">
        <f>TRIM('Oil download - barchart'!A504)</f>
      </c>
    </row>
    <row r="501" ht="12.75">
      <c r="A501">
        <f>TRIM('Oil download - barchart'!A505)</f>
      </c>
    </row>
    <row r="502" ht="12.75">
      <c r="A502">
        <f>TRIM('Oil download - barchart'!A506)</f>
      </c>
    </row>
    <row r="503" ht="12.75">
      <c r="A503">
        <f>TRIM('Oil download - barchart'!A507)</f>
      </c>
    </row>
    <row r="504" ht="12.75">
      <c r="A504">
        <f>TRIM('Oil download - barchart'!A508)</f>
      </c>
    </row>
    <row r="505" ht="12.75">
      <c r="A505">
        <f>TRIM('Oil download - barchart'!A509)</f>
      </c>
    </row>
    <row r="506" ht="12.75">
      <c r="A506">
        <f>TRIM('Oil download - barchart'!A510)</f>
      </c>
    </row>
    <row r="507" ht="12.75">
      <c r="A507">
        <f>TRIM('Oil download - barchart'!A511)</f>
      </c>
    </row>
    <row r="508" ht="12.75">
      <c r="A508">
        <f>TRIM('Oil download - barchart'!A512)</f>
      </c>
    </row>
    <row r="509" ht="12.75">
      <c r="A509">
        <f>TRIM('Oil download - barchart'!A513)</f>
      </c>
    </row>
    <row r="510" ht="12.75">
      <c r="A510">
        <f>TRIM('Oil download - barchart'!A514)</f>
      </c>
    </row>
    <row r="511" ht="12.75">
      <c r="A511">
        <f>TRIM('Oil download - barchart'!A515)</f>
      </c>
    </row>
    <row r="512" ht="12.75">
      <c r="A512">
        <f>TRIM('Oil download - barchart'!A516)</f>
      </c>
    </row>
    <row r="513" ht="12.75">
      <c r="A513">
        <f>TRIM('Oil download - barchart'!A517)</f>
      </c>
    </row>
    <row r="514" ht="12.75">
      <c r="A514">
        <f>TRIM('Oil download - barchart'!A518)</f>
      </c>
    </row>
    <row r="515" ht="12.75">
      <c r="A515">
        <f>TRIM('Oil download - barchart'!A519)</f>
      </c>
    </row>
    <row r="516" ht="12.75">
      <c r="A516">
        <f>TRIM('Oil download - barchart'!A520)</f>
      </c>
    </row>
    <row r="517" ht="12.75">
      <c r="A517">
        <f>TRIM('Oil download - barchart'!A521)</f>
      </c>
    </row>
    <row r="518" ht="12.75">
      <c r="A518">
        <f>TRIM('Oil download - barchart'!A522)</f>
      </c>
    </row>
    <row r="519" ht="12.75">
      <c r="A519">
        <f>TRIM('Oil download - barchart'!A523)</f>
      </c>
    </row>
    <row r="520" ht="12.75">
      <c r="A520">
        <f>TRIM('Oil download - barchart'!A524)</f>
      </c>
    </row>
    <row r="521" ht="12.75">
      <c r="A521">
        <f>TRIM('Oil download - barchart'!A525)</f>
      </c>
    </row>
    <row r="522" ht="12.75">
      <c r="A522">
        <f>TRIM('Oil download - barchart'!A526)</f>
      </c>
    </row>
    <row r="523" ht="12.75">
      <c r="A523">
        <f>TRIM('Oil download - barchart'!A527)</f>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7"/>
  <dimension ref="B2:F112"/>
  <sheetViews>
    <sheetView zoomScalePageLayoutView="0" workbookViewId="0" topLeftCell="A21">
      <selection activeCell="E31" sqref="E31"/>
    </sheetView>
  </sheetViews>
  <sheetFormatPr defaultColWidth="9.140625" defaultRowHeight="12.75"/>
  <sheetData>
    <row r="2" spans="2:6" ht="12.75">
      <c r="B2" t="s">
        <v>15</v>
      </c>
      <c r="D2" s="1" t="str">
        <f>+'Cleaned CL Download'!F3</f>
        <v>2-12</v>
      </c>
      <c r="E2" s="1" t="str">
        <f>+'Cleaned NG Download'!F3</f>
        <v>2-12</v>
      </c>
      <c r="F2">
        <f>+'Cleaned CL Download'!H3/'Cleaned NG Download'!H3</f>
        <v>36.96629213483146</v>
      </c>
    </row>
    <row r="3" spans="4:6" ht="12.75">
      <c r="D3" s="1" t="str">
        <f>+'Cleaned CL Download'!F4</f>
        <v>3-12</v>
      </c>
      <c r="E3" s="1" t="str">
        <f>+'Cleaned NG Download'!F4</f>
        <v>3-12</v>
      </c>
      <c r="F3">
        <f>+'Cleaned CL Download'!H4/'Cleaned NG Download'!H4</f>
        <v>36.44673792849244</v>
      </c>
    </row>
    <row r="4" spans="4:6" ht="12.75">
      <c r="D4" s="1" t="str">
        <f>+'Cleaned CL Download'!F5</f>
        <v>4-12</v>
      </c>
      <c r="E4" s="1" t="str">
        <f>+'Cleaned NG Download'!F5</f>
        <v>4-12</v>
      </c>
      <c r="F4">
        <f>+'Cleaned CL Download'!H5/'Cleaned NG Download'!H5</f>
        <v>35.43796925277083</v>
      </c>
    </row>
    <row r="5" spans="4:6" ht="12.75">
      <c r="D5" s="1" t="str">
        <f>+'Cleaned CL Download'!F6</f>
        <v>5-12</v>
      </c>
      <c r="E5" s="1" t="str">
        <f>+'Cleaned NG Download'!F6</f>
        <v>5-12</v>
      </c>
      <c r="F5">
        <f>+'Cleaned CL Download'!H6/'Cleaned NG Download'!H6</f>
        <v>34.67387513079874</v>
      </c>
    </row>
    <row r="6" spans="4:6" ht="12.75">
      <c r="D6" s="1" t="str">
        <f>+'Cleaned CL Download'!F7</f>
        <v>6-12</v>
      </c>
      <c r="E6" s="1" t="str">
        <f>+'Cleaned NG Download'!F7</f>
        <v>6-12</v>
      </c>
      <c r="F6">
        <f>+'Cleaned CL Download'!H7/'Cleaned NG Download'!H7</f>
        <v>34.07179487179487</v>
      </c>
    </row>
    <row r="7" spans="4:6" ht="12.75">
      <c r="D7" s="1" t="str">
        <f>+'Cleaned CL Download'!F8</f>
        <v>7-12</v>
      </c>
      <c r="E7" s="1" t="str">
        <f>+'Cleaned NG Download'!F8</f>
        <v>7-12</v>
      </c>
      <c r="F7">
        <f>+'Cleaned CL Download'!H8/'Cleaned NG Download'!H8</f>
        <v>33.48205300234821</v>
      </c>
    </row>
    <row r="8" spans="4:6" ht="12.75">
      <c r="D8" s="1" t="str">
        <f>+'Cleaned CL Download'!F9</f>
        <v>8-12</v>
      </c>
      <c r="E8" s="1" t="str">
        <f>+'Cleaned NG Download'!F9</f>
        <v>8-12</v>
      </c>
      <c r="F8">
        <f>+'Cleaned CL Download'!H9/'Cleaned NG Download'!H9</f>
        <v>33.19587628865979</v>
      </c>
    </row>
    <row r="9" spans="4:6" ht="12.75">
      <c r="D9" s="1" t="str">
        <f>+'Cleaned CL Download'!F10</f>
        <v>9-12</v>
      </c>
      <c r="E9" s="1" t="str">
        <f>+'Cleaned NG Download'!F10</f>
        <v>9-12</v>
      </c>
      <c r="F9">
        <f>+'Cleaned CL Download'!H10/'Cleaned NG Download'!H10</f>
        <v>33.124169986719785</v>
      </c>
    </row>
    <row r="10" spans="4:6" ht="12.75">
      <c r="D10" s="1" t="str">
        <f>+'Cleaned CL Download'!F11</f>
        <v>10-12</v>
      </c>
      <c r="E10" s="1" t="str">
        <f>+'Cleaned NG Download'!F11</f>
        <v>10-12</v>
      </c>
      <c r="F10">
        <f>+'Cleaned CL Download'!H11/'Cleaned NG Download'!H11</f>
        <v>32.6605504587156</v>
      </c>
    </row>
    <row r="11" spans="4:6" ht="12.75">
      <c r="D11" s="1" t="str">
        <f>+'Cleaned CL Download'!F12</f>
        <v>11-12</v>
      </c>
      <c r="E11" s="1" t="str">
        <f>+'Cleaned NG Download'!F12</f>
        <v>11-12</v>
      </c>
      <c r="F11">
        <f>+'Cleaned CL Download'!H12/'Cleaned NG Download'!H12</f>
        <v>30.947793660658796</v>
      </c>
    </row>
    <row r="12" spans="4:6" ht="12.75">
      <c r="D12" s="1" t="str">
        <f>+'Cleaned CL Download'!F13</f>
        <v>12-12</v>
      </c>
      <c r="E12" s="1" t="str">
        <f>+'Cleaned NG Download'!F13</f>
        <v>12-12</v>
      </c>
      <c r="F12">
        <f>+'Cleaned CL Download'!H13/'Cleaned NG Download'!H13</f>
        <v>28.339504414696666</v>
      </c>
    </row>
    <row r="13" spans="4:6" ht="12.75">
      <c r="D13" s="1" t="str">
        <f>+'Cleaned CL Download'!F14</f>
        <v>1-13</v>
      </c>
      <c r="E13" s="1" t="str">
        <f>+'Cleaned NG Download'!F14</f>
        <v>1-13</v>
      </c>
      <c r="F13">
        <f>+'Cleaned CL Download'!H14/'Cleaned NG Download'!H14</f>
        <v>27.2168905950096</v>
      </c>
    </row>
    <row r="14" spans="4:6" ht="12.75">
      <c r="D14" s="1" t="str">
        <f>+'Cleaned CL Download'!F15</f>
        <v>2-13</v>
      </c>
      <c r="E14" s="1" t="str">
        <f>+'Cleaned NG Download'!F15</f>
        <v>2-13</v>
      </c>
      <c r="F14">
        <f>+'Cleaned CL Download'!H15/'Cleaned NG Download'!H15</f>
        <v>27.160493827160494</v>
      </c>
    </row>
    <row r="15" spans="4:6" ht="12.75">
      <c r="D15" s="1" t="str">
        <f>+'Cleaned CL Download'!F16</f>
        <v>3-13</v>
      </c>
      <c r="E15" s="1" t="str">
        <f>+'Cleaned NG Download'!F16</f>
        <v>3-13</v>
      </c>
      <c r="F15">
        <f>+'Cleaned CL Download'!H16/'Cleaned NG Download'!H16</f>
        <v>27.30088495575221</v>
      </c>
    </row>
    <row r="16" spans="4:6" ht="12.75">
      <c r="D16" s="1" t="str">
        <f>+'Cleaned CL Download'!F17</f>
        <v>4-13</v>
      </c>
      <c r="E16" s="1" t="str">
        <f>+'Cleaned NG Download'!F17</f>
        <v>4-13</v>
      </c>
      <c r="F16">
        <f>+'Cleaned CL Download'!H17/'Cleaned NG Download'!H17</f>
        <v>27.522371364653242</v>
      </c>
    </row>
    <row r="17" spans="4:6" ht="12.75">
      <c r="D17" s="1" t="str">
        <f>+'Cleaned CL Download'!F18</f>
        <v>5-13</v>
      </c>
      <c r="E17" s="1" t="str">
        <f>+'Cleaned NG Download'!F18</f>
        <v>5-13</v>
      </c>
      <c r="F17">
        <f>+'Cleaned CL Download'!H18/'Cleaned NG Download'!H18</f>
        <v>27.2782874617737</v>
      </c>
    </row>
    <row r="18" spans="4:6" ht="12.75">
      <c r="D18" s="1" t="str">
        <f>+'Cleaned CL Download'!F19</f>
        <v>6-13</v>
      </c>
      <c r="E18" s="1" t="str">
        <f>+'Cleaned NG Download'!F19</f>
        <v>6-13</v>
      </c>
      <c r="F18">
        <f>+'Cleaned CL Download'!H19/'Cleaned NG Download'!H19</f>
        <v>26.96527012127894</v>
      </c>
    </row>
    <row r="19" spans="4:6" ht="12.75">
      <c r="D19" s="1" t="str">
        <f>+'Cleaned CL Download'!F20</f>
        <v>7-13</v>
      </c>
      <c r="E19" s="1" t="str">
        <f>+'Cleaned NG Download'!F20</f>
        <v>7-13</v>
      </c>
      <c r="F19">
        <f>+'Cleaned CL Download'!H20/'Cleaned NG Download'!H20</f>
        <v>26.562244619994555</v>
      </c>
    </row>
    <row r="20" spans="4:6" ht="12.75">
      <c r="D20" s="1" t="str">
        <f>+'Cleaned CL Download'!F21</f>
        <v>8-13</v>
      </c>
      <c r="E20" s="1" t="str">
        <f>+'Cleaned NG Download'!F21</f>
        <v>8-13</v>
      </c>
      <c r="F20">
        <f>+'Cleaned CL Download'!H21/'Cleaned NG Download'!H21</f>
        <v>26.35131471943616</v>
      </c>
    </row>
    <row r="21" spans="4:6" ht="12.75">
      <c r="D21" s="1" t="str">
        <f>+'Cleaned CL Download'!F22</f>
        <v>9-13</v>
      </c>
      <c r="E21" s="1" t="str">
        <f>+'Cleaned NG Download'!F22</f>
        <v>9-13</v>
      </c>
      <c r="F21">
        <f>+'Cleaned CL Download'!H22/'Cleaned NG Download'!H22</f>
        <v>26.26117583310756</v>
      </c>
    </row>
    <row r="22" spans="4:6" ht="12.75">
      <c r="D22" s="1" t="str">
        <f>+'Cleaned CL Download'!F23</f>
        <v>10-13</v>
      </c>
      <c r="E22" s="1" t="str">
        <f>+'Cleaned NG Download'!F23</f>
        <v>10-13</v>
      </c>
      <c r="F22">
        <f>+'Cleaned CL Download'!H23/'Cleaned NG Download'!H23</f>
        <v>25.937248592115846</v>
      </c>
    </row>
    <row r="23" spans="4:6" ht="12.75">
      <c r="D23" s="1" t="str">
        <f>+'Cleaned CL Download'!F24</f>
        <v>11-13</v>
      </c>
      <c r="E23" s="1" t="str">
        <f>+'Cleaned NG Download'!F24</f>
        <v>11-13</v>
      </c>
      <c r="F23">
        <f>+'Cleaned CL Download'!H24/'Cleaned NG Download'!H24</f>
        <v>25.1183970856102</v>
      </c>
    </row>
    <row r="24" spans="4:6" ht="12.75">
      <c r="D24" s="1" t="str">
        <f>+'Cleaned CL Download'!F25</f>
        <v>12-13</v>
      </c>
      <c r="E24" s="1" t="str">
        <f>+'Cleaned NG Download'!F25</f>
        <v>12-13</v>
      </c>
      <c r="F24">
        <f>+'Cleaned CL Download'!H25/'Cleaned NG Download'!H25</f>
        <v>23.69068109171379</v>
      </c>
    </row>
    <row r="25" spans="4:6" ht="12.75">
      <c r="D25" s="1" t="str">
        <f>+'Cleaned CL Download'!F26</f>
        <v>1-14</v>
      </c>
      <c r="E25" s="1" t="str">
        <f>+'Cleaned NG Download'!F26</f>
        <v>1-14</v>
      </c>
      <c r="F25">
        <f>+'Cleaned CL Download'!H26/'Cleaned NG Download'!H26</f>
        <v>22.94835007173601</v>
      </c>
    </row>
    <row r="26" spans="4:6" ht="12.75">
      <c r="D26" s="1" t="str">
        <f>+'Cleaned CL Download'!F27</f>
        <v>2-14</v>
      </c>
      <c r="E26" s="1" t="str">
        <f>+'Cleaned NG Download'!F27</f>
        <v>2-14</v>
      </c>
      <c r="F26">
        <f>+'Cleaned CL Download'!H27/'Cleaned NG Download'!H27</f>
        <v>22.907478427612656</v>
      </c>
    </row>
    <row r="27" spans="4:6" ht="12.75">
      <c r="D27" s="1" t="str">
        <f>+'Cleaned CL Download'!F28</f>
        <v>3-14</v>
      </c>
      <c r="E27" s="1" t="str">
        <f>+'Cleaned NG Download'!F28</f>
        <v>3-14</v>
      </c>
      <c r="F27">
        <f>+'Cleaned CL Download'!H28/'Cleaned NG Download'!H28</f>
        <v>23.04695062923524</v>
      </c>
    </row>
    <row r="28" spans="4:6" ht="12.75">
      <c r="D28" s="1" t="str">
        <f>+'Cleaned CL Download'!F29</f>
        <v>4-14</v>
      </c>
      <c r="E28" s="1" t="str">
        <f>+'Cleaned NG Download'!F29</f>
        <v>4-14</v>
      </c>
      <c r="F28">
        <f>+'Cleaned CL Download'!H29/'Cleaned NG Download'!H29</f>
        <v>23.451939708425996</v>
      </c>
    </row>
    <row r="29" spans="4:6" ht="12.75">
      <c r="D29" s="1" t="str">
        <f>+'Cleaned CL Download'!F30</f>
        <v>5-14</v>
      </c>
      <c r="E29" s="1" t="str">
        <f>+'Cleaned NG Download'!F30</f>
        <v>5-14</v>
      </c>
      <c r="F29">
        <f>+'Cleaned CL Download'!H30/'Cleaned NG Download'!H30</f>
        <v>23.288210681762248</v>
      </c>
    </row>
    <row r="30" spans="4:6" ht="12.75">
      <c r="D30" s="1" t="str">
        <f>+'Cleaned CL Download'!F31</f>
        <v>6-14</v>
      </c>
      <c r="E30" s="1" t="str">
        <f>+'Cleaned NG Download'!F31</f>
        <v>6-14</v>
      </c>
      <c r="F30">
        <f>+'Cleaned CL Download'!H31/'Cleaned NG Download'!H31</f>
        <v>23.0603764360792</v>
      </c>
    </row>
    <row r="31" spans="4:6" ht="12.75">
      <c r="D31" s="1" t="str">
        <f>+'Cleaned CL Download'!F32</f>
        <v>7-14</v>
      </c>
      <c r="E31" s="1" t="str">
        <f>+'Cleaned NG Download'!F32</f>
        <v>7-14</v>
      </c>
      <c r="F31">
        <f>+'Cleaned CL Download'!H32/'Cleaned NG Download'!H32</f>
        <v>22.78275611528215</v>
      </c>
    </row>
    <row r="32" spans="4:6" ht="12.75">
      <c r="D32" s="1" t="str">
        <f>+'Cleaned CL Download'!F33</f>
        <v>8-14</v>
      </c>
      <c r="E32" s="1" t="str">
        <f>+'Cleaned NG Download'!F33</f>
        <v>8-14</v>
      </c>
      <c r="F32">
        <f>+'Cleaned CL Download'!H33/'Cleaned NG Download'!H33</f>
        <v>22.62599469496021</v>
      </c>
    </row>
    <row r="33" spans="4:6" ht="12.75">
      <c r="D33" s="1" t="str">
        <f>+'Cleaned CL Download'!F34</f>
        <v>9-14</v>
      </c>
      <c r="E33" s="1" t="str">
        <f>+'Cleaned NG Download'!F34</f>
        <v>9-14</v>
      </c>
      <c r="F33">
        <f>+'Cleaned CL Download'!H34/'Cleaned NG Download'!H34</f>
        <v>22.554216867469876</v>
      </c>
    </row>
    <row r="34" spans="4:6" ht="12.75">
      <c r="D34" s="1" t="str">
        <f>+'Cleaned CL Download'!F35</f>
        <v>10-14</v>
      </c>
      <c r="E34" s="1" t="str">
        <f>+'Cleaned NG Download'!F35</f>
        <v>10-14</v>
      </c>
      <c r="F34">
        <f>+'Cleaned CL Download'!H35/'Cleaned NG Download'!H35</f>
        <v>22.313022700119475</v>
      </c>
    </row>
    <row r="35" spans="4:6" ht="12.75">
      <c r="D35" s="1" t="str">
        <f>+'Cleaned CL Download'!F36</f>
        <v>11-14</v>
      </c>
      <c r="E35" s="1" t="str">
        <f>+'Cleaned NG Download'!F36</f>
        <v>11-14</v>
      </c>
      <c r="F35">
        <f>+'Cleaned CL Download'!H36/'Cleaned NG Download'!H36</f>
        <v>21.819672131147545</v>
      </c>
    </row>
    <row r="36" spans="4:6" ht="12.75">
      <c r="D36" s="1" t="str">
        <f>+'Cleaned CL Download'!F37</f>
        <v>12-14</v>
      </c>
      <c r="E36" s="1" t="str">
        <f>+'Cleaned NG Download'!F37</f>
        <v>12-14</v>
      </c>
      <c r="F36">
        <f>+'Cleaned CL Download'!H37/'Cleaned NG Download'!H37</f>
        <v>20.803131991051455</v>
      </c>
    </row>
    <row r="37" spans="4:6" ht="12.75">
      <c r="D37" s="1" t="str">
        <f>+'Cleaned CL Download'!F38</f>
        <v>1-15</v>
      </c>
      <c r="E37" s="1" t="str">
        <f>+'Cleaned NG Download'!F38</f>
        <v>1-15</v>
      </c>
      <c r="F37">
        <f>+'Cleaned CL Download'!H38/'Cleaned NG Download'!H38</f>
        <v>20.297592997811815</v>
      </c>
    </row>
    <row r="38" spans="4:6" ht="12.75">
      <c r="D38" s="1" t="str">
        <f>+'Cleaned CL Download'!F39</f>
        <v>2-15</v>
      </c>
      <c r="E38" s="1" t="str">
        <f>+'Cleaned NG Download'!F39</f>
        <v>2-15</v>
      </c>
      <c r="F38">
        <f>+'Cleaned CL Download'!H39/'Cleaned NG Download'!H39</f>
        <v>20.360836083608362</v>
      </c>
    </row>
    <row r="39" spans="4:6" ht="12.75">
      <c r="D39" s="1" t="str">
        <f>+'Cleaned CL Download'!F40</f>
        <v>3-15</v>
      </c>
      <c r="E39" s="1" t="str">
        <f>+'Cleaned NG Download'!F40</f>
        <v>3-15</v>
      </c>
      <c r="F39">
        <f>+'Cleaned CL Download'!H40/'Cleaned NG Download'!H40</f>
        <v>20.65324384787472</v>
      </c>
    </row>
    <row r="40" spans="4:6" ht="12.75">
      <c r="D40" s="1" t="str">
        <f>+'Cleaned CL Download'!F41</f>
        <v>4-15</v>
      </c>
      <c r="E40" s="1" t="str">
        <f>+'Cleaned NG Download'!F41</f>
        <v>4-15</v>
      </c>
      <c r="F40">
        <f>+'Cleaned CL Download'!H41/'Cleaned NG Download'!H41</f>
        <v>21.199079401611048</v>
      </c>
    </row>
    <row r="41" spans="4:6" ht="12.75">
      <c r="D41" s="1" t="str">
        <f>+'Cleaned CL Download'!F42</f>
        <v>5-15</v>
      </c>
      <c r="E41" s="1" t="str">
        <f>+'Cleaned NG Download'!F42</f>
        <v>5-15</v>
      </c>
      <c r="F41">
        <f>+'Cleaned CL Download'!H42/'Cleaned NG Download'!H42</f>
        <v>21.104477611940297</v>
      </c>
    </row>
    <row r="42" spans="4:5" ht="12.75">
      <c r="D42" s="1"/>
      <c r="E42" s="1"/>
    </row>
    <row r="43" spans="4:5" ht="12.75">
      <c r="D43" s="1"/>
      <c r="E43" s="1"/>
    </row>
    <row r="44" spans="4:5" ht="12.75">
      <c r="D44" s="1"/>
      <c r="E44" s="1"/>
    </row>
    <row r="45" spans="4:5" ht="12.75">
      <c r="D45" s="1"/>
      <c r="E45" s="1"/>
    </row>
    <row r="46" spans="4:5" ht="12.75">
      <c r="D46" s="1"/>
      <c r="E46" s="1"/>
    </row>
    <row r="47" spans="4:5" ht="12.75">
      <c r="D47" s="1"/>
      <c r="E47" s="1"/>
    </row>
    <row r="48" spans="4:5" ht="12.75">
      <c r="D48" s="1"/>
      <c r="E48" s="1"/>
    </row>
    <row r="49" spans="4:5" ht="12.75">
      <c r="D49" s="1"/>
      <c r="E49" s="1"/>
    </row>
    <row r="50" spans="4:5" ht="12.75">
      <c r="D50" s="1"/>
      <c r="E50" s="1"/>
    </row>
    <row r="51" spans="4:5" ht="12.75">
      <c r="D51" s="1"/>
      <c r="E51" s="1"/>
    </row>
    <row r="52" spans="4:5" ht="12.75">
      <c r="D52" s="1"/>
      <c r="E52" s="1"/>
    </row>
    <row r="53" spans="4:5" ht="12.75">
      <c r="D53" s="1"/>
      <c r="E53" s="1"/>
    </row>
    <row r="54" spans="4:5" ht="12.75">
      <c r="D54" s="1"/>
      <c r="E54" s="1"/>
    </row>
    <row r="55" spans="4:5" ht="12.75">
      <c r="D55" s="1"/>
      <c r="E55" s="1"/>
    </row>
    <row r="56" spans="4:5" ht="12.75">
      <c r="D56" s="1"/>
      <c r="E56" s="1"/>
    </row>
    <row r="57" spans="4:5" ht="12.75">
      <c r="D57" s="1"/>
      <c r="E57" s="1"/>
    </row>
    <row r="58" spans="4:5" ht="12.75">
      <c r="D58" s="1"/>
      <c r="E58" s="1"/>
    </row>
    <row r="59" spans="4:5" ht="12.75">
      <c r="D59" s="1"/>
      <c r="E59" s="1"/>
    </row>
    <row r="60" spans="4:5" ht="12.75">
      <c r="D60" s="1"/>
      <c r="E60" s="1"/>
    </row>
    <row r="61" spans="4:5" ht="12.75">
      <c r="D61" s="1"/>
      <c r="E61" s="1"/>
    </row>
    <row r="62" spans="4:5" ht="12.75">
      <c r="D62" s="1"/>
      <c r="E62" s="1"/>
    </row>
    <row r="63" spans="4:5" ht="12.75">
      <c r="D63" s="1"/>
      <c r="E63" s="1"/>
    </row>
    <row r="64" spans="4:5" ht="12.75">
      <c r="D64" s="1"/>
      <c r="E64" s="1"/>
    </row>
    <row r="65" spans="4:5" ht="12.75">
      <c r="D65" s="1"/>
      <c r="E65" s="1"/>
    </row>
    <row r="66" spans="4:5" ht="12.75">
      <c r="D66" s="1"/>
      <c r="E66" s="1"/>
    </row>
    <row r="67" spans="4:5" ht="12.75">
      <c r="D67" s="1"/>
      <c r="E67" s="1"/>
    </row>
    <row r="68" spans="4:5" ht="12.75">
      <c r="D68" s="1"/>
      <c r="E68" s="1"/>
    </row>
    <row r="69" spans="4:5" ht="12.75">
      <c r="D69" s="1"/>
      <c r="E69" s="1"/>
    </row>
    <row r="70" spans="4:5" ht="12.75">
      <c r="D70" s="1"/>
      <c r="E70" s="1"/>
    </row>
    <row r="71" spans="4:5" ht="12.75">
      <c r="D71" s="1"/>
      <c r="E71" s="1"/>
    </row>
    <row r="72" spans="4:5" ht="12.75">
      <c r="D72" s="1"/>
      <c r="E72" s="1"/>
    </row>
    <row r="73" spans="4:5" ht="12.75">
      <c r="D73" s="1"/>
      <c r="E73" s="1"/>
    </row>
    <row r="74" spans="4:5" ht="12.75">
      <c r="D74" s="1"/>
      <c r="E74" s="1"/>
    </row>
    <row r="75" spans="4:5" ht="12.75">
      <c r="D75" s="1"/>
      <c r="E75" s="1"/>
    </row>
    <row r="76" spans="4:5" ht="12.75">
      <c r="D76" s="1"/>
      <c r="E76" s="1"/>
    </row>
    <row r="77" spans="4:5" ht="12.75">
      <c r="D77" s="1"/>
      <c r="E77" s="1"/>
    </row>
    <row r="78" spans="4:5" ht="12.75">
      <c r="D78" s="1"/>
      <c r="E78" s="1"/>
    </row>
    <row r="79" spans="4:5" ht="12.75">
      <c r="D79" s="1"/>
      <c r="E79" s="1"/>
    </row>
    <row r="80" spans="4:5" ht="12.75">
      <c r="D80" s="1"/>
      <c r="E80" s="1"/>
    </row>
    <row r="81" spans="4:5" ht="12.75">
      <c r="D81" s="1"/>
      <c r="E81" s="1"/>
    </row>
    <row r="82" spans="4:5" ht="12.75">
      <c r="D82" s="1"/>
      <c r="E82" s="1"/>
    </row>
    <row r="83" spans="4:5" ht="12.75">
      <c r="D83" s="1"/>
      <c r="E83" s="1"/>
    </row>
    <row r="84" spans="4:5" ht="12.75">
      <c r="D84" s="1"/>
      <c r="E84" s="1"/>
    </row>
    <row r="85" spans="4:5" ht="12.75">
      <c r="D85" s="1"/>
      <c r="E85" s="1"/>
    </row>
    <row r="86" spans="4:5" ht="12.75">
      <c r="D86" s="1"/>
      <c r="E86" s="1"/>
    </row>
    <row r="87" spans="4:5" ht="12.75">
      <c r="D87" s="1"/>
      <c r="E87" s="1"/>
    </row>
    <row r="88" spans="4:5" ht="12.75">
      <c r="D88" s="1"/>
      <c r="E88" s="1"/>
    </row>
    <row r="89" spans="4:5" ht="12.75">
      <c r="D89" s="1"/>
      <c r="E89" s="1"/>
    </row>
    <row r="90" spans="4:5" ht="12.75">
      <c r="D90" s="1"/>
      <c r="E90" s="1"/>
    </row>
    <row r="91" spans="4:5" ht="12.75">
      <c r="D91" s="1"/>
      <c r="E91" s="1"/>
    </row>
    <row r="92" spans="4:5" ht="12.75">
      <c r="D92" s="1"/>
      <c r="E92" s="1"/>
    </row>
    <row r="93" spans="4:5" ht="12.75">
      <c r="D93" s="1"/>
      <c r="E93" s="1"/>
    </row>
    <row r="94" spans="4:5" ht="12.75">
      <c r="D94" s="1"/>
      <c r="E94" s="1"/>
    </row>
    <row r="95" spans="4:5" ht="12.75">
      <c r="D95" s="1"/>
      <c r="E95" s="1"/>
    </row>
    <row r="96" spans="4:5" ht="12.75">
      <c r="D96" s="1"/>
      <c r="E96" s="1"/>
    </row>
    <row r="97" spans="4:5" ht="12.75">
      <c r="D97" s="1"/>
      <c r="E97" s="1"/>
    </row>
    <row r="98" spans="4:5" ht="12.75">
      <c r="D98" s="1"/>
      <c r="E98" s="1"/>
    </row>
    <row r="99" spans="4:5" ht="12.75">
      <c r="D99" s="1"/>
      <c r="E99" s="1"/>
    </row>
    <row r="100" spans="4:5" ht="12.75">
      <c r="D100" s="1"/>
      <c r="E100" s="1"/>
    </row>
    <row r="101" spans="4:5" ht="12.75">
      <c r="D101" s="1"/>
      <c r="E101" s="1"/>
    </row>
    <row r="102" spans="4:5" ht="12.75">
      <c r="D102" s="1"/>
      <c r="E102" s="1"/>
    </row>
    <row r="103" spans="4:5" ht="12.75">
      <c r="D103" s="1"/>
      <c r="E103" s="1"/>
    </row>
    <row r="104" spans="4:5" ht="12.75">
      <c r="D104" s="1"/>
      <c r="E104" s="1"/>
    </row>
    <row r="105" spans="4:5" ht="12.75">
      <c r="D105" s="1"/>
      <c r="E105" s="1"/>
    </row>
    <row r="106" spans="4:5" ht="12.75">
      <c r="D106" s="1"/>
      <c r="E106" s="1"/>
    </row>
    <row r="107" spans="4:5" ht="12.75">
      <c r="D107" s="1"/>
      <c r="E107" s="1"/>
    </row>
    <row r="108" spans="4:5" ht="12.75">
      <c r="D108" s="1"/>
      <c r="E108" s="1"/>
    </row>
    <row r="109" spans="4:5" ht="12.75">
      <c r="D109" s="1"/>
      <c r="E109" s="1"/>
    </row>
    <row r="110" spans="4:5" ht="12.75">
      <c r="D110" s="1"/>
      <c r="E110" s="1"/>
    </row>
    <row r="111" spans="4:5" ht="12.75">
      <c r="D111" s="1"/>
      <c r="E111" s="1"/>
    </row>
    <row r="112" spans="4:5" ht="12.75">
      <c r="D112" s="1"/>
      <c r="E112"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bbarnes</dc:creator>
  <cp:keywords/>
  <dc:description/>
  <cp:lastModifiedBy>Bill</cp:lastModifiedBy>
  <cp:lastPrinted>2007-01-05T15:43:54Z</cp:lastPrinted>
  <dcterms:created xsi:type="dcterms:W3CDTF">2007-01-05T15:33:57Z</dcterms:created>
  <dcterms:modified xsi:type="dcterms:W3CDTF">2012-01-14T03:11:45Z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